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rchivos_REM\2018\Indicadores\IAAPS\Cortes\03\"/>
    </mc:Choice>
  </mc:AlternateContent>
  <bookViews>
    <workbookView xWindow="480" yWindow="720" windowWidth="16335" windowHeight="8805" tabRatio="908"/>
  </bookViews>
  <sheets>
    <sheet name="RESUMEN" sheetId="19" r:id="rId1"/>
    <sheet name="META 2" sheetId="22" r:id="rId2"/>
    <sheet name="META 3.1" sheetId="23" r:id="rId3"/>
    <sheet name="META 5 " sheetId="24" r:id="rId4"/>
    <sheet name="META 6" sheetId="25" r:id="rId5"/>
    <sheet name="META 7" sheetId="26" r:id="rId6"/>
    <sheet name="META 8.1" sheetId="27" r:id="rId7"/>
    <sheet name="META 8.2" sheetId="28" r:id="rId8"/>
    <sheet name="META 8.3" sheetId="29" r:id="rId9"/>
    <sheet name="META 9" sheetId="30" r:id="rId10"/>
    <sheet name="META 10" sheetId="31" r:id="rId11"/>
    <sheet name="META 11" sheetId="32" r:id="rId12"/>
    <sheet name="META 12" sheetId="33" r:id="rId13"/>
    <sheet name="META 13" sheetId="34" r:id="rId14"/>
    <sheet name="META 14" sheetId="35" r:id="rId15"/>
    <sheet name="META 17" sheetId="36" r:id="rId16"/>
    <sheet name="META 18" sheetId="37" r:id="rId17"/>
    <sheet name="META 19" sheetId="38" r:id="rId18"/>
    <sheet name="META 20" sheetId="39" r:id="rId19"/>
    <sheet name="META 21" sheetId="40" r:id="rId20"/>
    <sheet name="Metas" sheetId="41" state="hidden" r:id="rId21"/>
  </sheets>
  <externalReferences>
    <externalReference r:id="rId22"/>
    <externalReference r:id="rId23"/>
  </externalReferences>
  <definedNames>
    <definedName name="_xlnm._FilterDatabase" localSheetId="6" hidden="1">'META 8.1'!$A$11:$AY$11</definedName>
  </definedNames>
  <calcPr calcId="162913"/>
</workbook>
</file>

<file path=xl/calcChain.xml><?xml version="1.0" encoding="utf-8"?>
<calcChain xmlns="http://schemas.openxmlformats.org/spreadsheetml/2006/main">
  <c r="E20" i="34" l="1"/>
  <c r="E19" i="34"/>
  <c r="E18" i="34"/>
  <c r="E17" i="34"/>
  <c r="E15" i="34"/>
  <c r="E14" i="34"/>
  <c r="E13" i="34"/>
  <c r="E12" i="34"/>
  <c r="E20" i="33"/>
  <c r="E19" i="33"/>
  <c r="E18" i="33"/>
  <c r="E17" i="33"/>
  <c r="E15" i="33"/>
  <c r="E14" i="33"/>
  <c r="E13" i="33"/>
  <c r="E12" i="33"/>
  <c r="R20" i="30"/>
  <c r="R19" i="30"/>
  <c r="R18" i="30"/>
  <c r="R17" i="30"/>
  <c r="R15" i="30"/>
  <c r="R14" i="30"/>
  <c r="R13" i="30"/>
  <c r="R12" i="30"/>
  <c r="S20" i="28"/>
  <c r="S19" i="28"/>
  <c r="S18" i="28"/>
  <c r="S17" i="28"/>
  <c r="S15" i="28"/>
  <c r="S14" i="28"/>
  <c r="S13" i="28"/>
  <c r="S12" i="28"/>
  <c r="S20" i="27"/>
  <c r="S19" i="27"/>
  <c r="S18" i="27"/>
  <c r="S17" i="27"/>
  <c r="S15" i="27"/>
  <c r="S14" i="27"/>
  <c r="S13" i="27"/>
  <c r="S12" i="27"/>
  <c r="G20" i="40" l="1"/>
  <c r="F20" i="40"/>
  <c r="E20" i="40"/>
  <c r="G19" i="40"/>
  <c r="F19" i="40"/>
  <c r="E19" i="40"/>
  <c r="G18" i="40"/>
  <c r="F18" i="40"/>
  <c r="E18" i="40"/>
  <c r="G17" i="40"/>
  <c r="F17" i="40"/>
  <c r="E17" i="40"/>
  <c r="G15" i="40"/>
  <c r="F15" i="40"/>
  <c r="E15" i="40"/>
  <c r="G14" i="40"/>
  <c r="F14" i="40"/>
  <c r="E14" i="40"/>
  <c r="G13" i="40"/>
  <c r="F13" i="40"/>
  <c r="E13" i="40"/>
  <c r="G12" i="40"/>
  <c r="F12" i="40"/>
  <c r="E12" i="40"/>
  <c r="T20" i="36"/>
  <c r="S20" i="36"/>
  <c r="R20" i="36"/>
  <c r="T19" i="36"/>
  <c r="S19" i="36"/>
  <c r="R19" i="36"/>
  <c r="T18" i="36"/>
  <c r="S18" i="36"/>
  <c r="R18" i="36"/>
  <c r="T17" i="36"/>
  <c r="S17" i="36"/>
  <c r="R17" i="36"/>
  <c r="T15" i="36"/>
  <c r="S15" i="36"/>
  <c r="R15" i="36"/>
  <c r="T14" i="36"/>
  <c r="S14" i="36"/>
  <c r="R14" i="36"/>
  <c r="T13" i="36"/>
  <c r="S13" i="36"/>
  <c r="R13" i="36"/>
  <c r="T12" i="36"/>
  <c r="S12" i="36"/>
  <c r="R12" i="36"/>
  <c r="G20" i="36"/>
  <c r="F20" i="36"/>
  <c r="E20" i="36"/>
  <c r="G19" i="36"/>
  <c r="F19" i="36"/>
  <c r="E19" i="36"/>
  <c r="G18" i="36"/>
  <c r="F18" i="36"/>
  <c r="E18" i="36"/>
  <c r="G17" i="36"/>
  <c r="F17" i="36"/>
  <c r="E17" i="36"/>
  <c r="G15" i="36"/>
  <c r="F15" i="36"/>
  <c r="E15" i="36"/>
  <c r="G14" i="36"/>
  <c r="F14" i="36"/>
  <c r="E14" i="36"/>
  <c r="G13" i="36"/>
  <c r="F13" i="36"/>
  <c r="E13" i="36"/>
  <c r="G12" i="36"/>
  <c r="F12" i="36"/>
  <c r="E12" i="36"/>
  <c r="Z20" i="34"/>
  <c r="Y20" i="34"/>
  <c r="X20" i="34"/>
  <c r="Z19" i="34"/>
  <c r="Y19" i="34"/>
  <c r="X19" i="34"/>
  <c r="Z18" i="34"/>
  <c r="Y18" i="34"/>
  <c r="X18" i="34"/>
  <c r="Z17" i="34"/>
  <c r="Y17" i="34"/>
  <c r="X17" i="34"/>
  <c r="Z15" i="34"/>
  <c r="Y15" i="34"/>
  <c r="X15" i="34"/>
  <c r="Z14" i="34"/>
  <c r="Y14" i="34"/>
  <c r="X14" i="34"/>
  <c r="Z13" i="34"/>
  <c r="Y13" i="34"/>
  <c r="X13" i="34"/>
  <c r="Z12" i="34"/>
  <c r="Y12" i="34"/>
  <c r="X12" i="34"/>
  <c r="M20" i="34"/>
  <c r="L20" i="34"/>
  <c r="K20" i="34"/>
  <c r="M19" i="34"/>
  <c r="L19" i="34"/>
  <c r="K19" i="34"/>
  <c r="M18" i="34"/>
  <c r="L18" i="34"/>
  <c r="K18" i="34"/>
  <c r="M17" i="34"/>
  <c r="L17" i="34"/>
  <c r="K17" i="34"/>
  <c r="M15" i="34"/>
  <c r="L15" i="34"/>
  <c r="K15" i="34"/>
  <c r="M14" i="34"/>
  <c r="L14" i="34"/>
  <c r="K14" i="34"/>
  <c r="M13" i="34"/>
  <c r="L13" i="34"/>
  <c r="K13" i="34"/>
  <c r="M12" i="34"/>
  <c r="L12" i="34"/>
  <c r="K12" i="34"/>
  <c r="Z20" i="33"/>
  <c r="Y20" i="33"/>
  <c r="X20" i="33"/>
  <c r="Z19" i="33"/>
  <c r="Y19" i="33"/>
  <c r="X19" i="33"/>
  <c r="Z18" i="33"/>
  <c r="Y18" i="33"/>
  <c r="X18" i="33"/>
  <c r="Z17" i="33"/>
  <c r="Y17" i="33"/>
  <c r="X17" i="33"/>
  <c r="Z15" i="33"/>
  <c r="Y15" i="33"/>
  <c r="X15" i="33"/>
  <c r="Z14" i="33"/>
  <c r="Y14" i="33"/>
  <c r="X14" i="33"/>
  <c r="Z13" i="33"/>
  <c r="Y13" i="33"/>
  <c r="X13" i="33"/>
  <c r="Z12" i="33"/>
  <c r="Y12" i="33"/>
  <c r="X12" i="33"/>
  <c r="M20" i="33"/>
  <c r="L20" i="33"/>
  <c r="K20" i="33"/>
  <c r="M19" i="33"/>
  <c r="L19" i="33"/>
  <c r="K19" i="33"/>
  <c r="M18" i="33"/>
  <c r="L18" i="33"/>
  <c r="K18" i="33"/>
  <c r="M17" i="33"/>
  <c r="L17" i="33"/>
  <c r="K17" i="33"/>
  <c r="M15" i="33"/>
  <c r="L15" i="33"/>
  <c r="K15" i="33"/>
  <c r="M14" i="33"/>
  <c r="L14" i="33"/>
  <c r="K14" i="33"/>
  <c r="M13" i="33"/>
  <c r="L13" i="33"/>
  <c r="K13" i="33"/>
  <c r="M12" i="33"/>
  <c r="L12" i="33"/>
  <c r="K12" i="33"/>
  <c r="G20" i="32"/>
  <c r="F20" i="32"/>
  <c r="E20" i="32"/>
  <c r="G19" i="32"/>
  <c r="F19" i="32"/>
  <c r="E19" i="32"/>
  <c r="G18" i="32"/>
  <c r="F18" i="32"/>
  <c r="E18" i="32"/>
  <c r="G17" i="32"/>
  <c r="F17" i="32"/>
  <c r="E17" i="32"/>
  <c r="G15" i="32"/>
  <c r="F15" i="32"/>
  <c r="E15" i="32"/>
  <c r="G14" i="32"/>
  <c r="F14" i="32"/>
  <c r="E14" i="32"/>
  <c r="G13" i="32"/>
  <c r="F13" i="32"/>
  <c r="E13" i="32"/>
  <c r="G12" i="32"/>
  <c r="F12" i="32"/>
  <c r="E12" i="32"/>
  <c r="G20" i="31"/>
  <c r="F20" i="31"/>
  <c r="E20" i="31"/>
  <c r="G19" i="31"/>
  <c r="F19" i="31"/>
  <c r="E19" i="31"/>
  <c r="G18" i="31"/>
  <c r="F18" i="31"/>
  <c r="E18" i="31"/>
  <c r="G17" i="31"/>
  <c r="F17" i="31"/>
  <c r="E17" i="31"/>
  <c r="G15" i="31"/>
  <c r="F15" i="31"/>
  <c r="E15" i="31"/>
  <c r="G14" i="31"/>
  <c r="F14" i="31"/>
  <c r="E14" i="31"/>
  <c r="G13" i="31"/>
  <c r="F13" i="31"/>
  <c r="E13" i="31"/>
  <c r="G12" i="31"/>
  <c r="F12" i="31"/>
  <c r="E12" i="31"/>
  <c r="G20" i="30"/>
  <c r="F20" i="30"/>
  <c r="E20" i="30"/>
  <c r="G19" i="30"/>
  <c r="F19" i="30"/>
  <c r="E19" i="30"/>
  <c r="G18" i="30"/>
  <c r="F18" i="30"/>
  <c r="E18" i="30"/>
  <c r="G17" i="30"/>
  <c r="F17" i="30"/>
  <c r="E17" i="30"/>
  <c r="G15" i="30"/>
  <c r="F15" i="30"/>
  <c r="E15" i="30"/>
  <c r="G14" i="30"/>
  <c r="F14" i="30"/>
  <c r="E14" i="30"/>
  <c r="G13" i="30"/>
  <c r="F13" i="30"/>
  <c r="E13" i="30"/>
  <c r="G12" i="30"/>
  <c r="F12" i="30"/>
  <c r="E12" i="30"/>
  <c r="G20" i="29"/>
  <c r="F20" i="29"/>
  <c r="E20" i="29"/>
  <c r="G19" i="29"/>
  <c r="F19" i="29"/>
  <c r="E19" i="29"/>
  <c r="G18" i="29"/>
  <c r="F18" i="29"/>
  <c r="E18" i="29"/>
  <c r="G17" i="29"/>
  <c r="F17" i="29"/>
  <c r="E17" i="29"/>
  <c r="G15" i="29"/>
  <c r="F15" i="29"/>
  <c r="E15" i="29"/>
  <c r="G14" i="29"/>
  <c r="F14" i="29"/>
  <c r="E14" i="29"/>
  <c r="G13" i="29"/>
  <c r="F13" i="29"/>
  <c r="E13" i="29"/>
  <c r="G12" i="29"/>
  <c r="F12" i="29"/>
  <c r="E12" i="29"/>
  <c r="AO20" i="28"/>
  <c r="AN20" i="28"/>
  <c r="AM20" i="28"/>
  <c r="AO19" i="28"/>
  <c r="AN19" i="28"/>
  <c r="AM19" i="28"/>
  <c r="AO18" i="28"/>
  <c r="AN18" i="28"/>
  <c r="AM18" i="28"/>
  <c r="AO17" i="28"/>
  <c r="AN17" i="28"/>
  <c r="AM17" i="28"/>
  <c r="AO15" i="28"/>
  <c r="AN15" i="28"/>
  <c r="AM15" i="28"/>
  <c r="AO14" i="28"/>
  <c r="AN14" i="28"/>
  <c r="AM14" i="28"/>
  <c r="AO13" i="28"/>
  <c r="AN13" i="28"/>
  <c r="AM13" i="28"/>
  <c r="AO12" i="28"/>
  <c r="AN12" i="28"/>
  <c r="AM12" i="28"/>
  <c r="AB20" i="28"/>
  <c r="AA20" i="28"/>
  <c r="Z20" i="28"/>
  <c r="AB19" i="28"/>
  <c r="AA19" i="28"/>
  <c r="Z19" i="28"/>
  <c r="AB18" i="28"/>
  <c r="AA18" i="28"/>
  <c r="Z18" i="28"/>
  <c r="AB17" i="28"/>
  <c r="AA17" i="28"/>
  <c r="Z17" i="28"/>
  <c r="AB15" i="28"/>
  <c r="AA15" i="28"/>
  <c r="Z15" i="28"/>
  <c r="AB14" i="28"/>
  <c r="AA14" i="28"/>
  <c r="Z14" i="28"/>
  <c r="AB13" i="28"/>
  <c r="AA13" i="28"/>
  <c r="Z13" i="28"/>
  <c r="AB12" i="28"/>
  <c r="AA12" i="28"/>
  <c r="Z12" i="28"/>
  <c r="G20" i="28"/>
  <c r="F20" i="28"/>
  <c r="E20" i="28"/>
  <c r="G19" i="28"/>
  <c r="F19" i="28"/>
  <c r="E19" i="28"/>
  <c r="G18" i="28"/>
  <c r="F18" i="28"/>
  <c r="E18" i="28"/>
  <c r="G17" i="28"/>
  <c r="F17" i="28"/>
  <c r="E17" i="28"/>
  <c r="G15" i="28"/>
  <c r="F15" i="28"/>
  <c r="E15" i="28"/>
  <c r="G14" i="28"/>
  <c r="F14" i="28"/>
  <c r="E14" i="28"/>
  <c r="G13" i="28"/>
  <c r="F13" i="28"/>
  <c r="E13" i="28"/>
  <c r="G12" i="28"/>
  <c r="F12" i="28"/>
  <c r="E12" i="28"/>
  <c r="AO20" i="27"/>
  <c r="AN20" i="27"/>
  <c r="AM20" i="27"/>
  <c r="AO19" i="27"/>
  <c r="AN19" i="27"/>
  <c r="AM19" i="27"/>
  <c r="AO18" i="27"/>
  <c r="AN18" i="27"/>
  <c r="AM18" i="27"/>
  <c r="AO17" i="27"/>
  <c r="AN17" i="27"/>
  <c r="AM17" i="27"/>
  <c r="AO15" i="27"/>
  <c r="AN15" i="27"/>
  <c r="AM15" i="27"/>
  <c r="AO14" i="27"/>
  <c r="AN14" i="27"/>
  <c r="AM14" i="27"/>
  <c r="AO13" i="27"/>
  <c r="AN13" i="27"/>
  <c r="AM13" i="27"/>
  <c r="AO12" i="27"/>
  <c r="AN12" i="27"/>
  <c r="AM12" i="27"/>
  <c r="AB20" i="27"/>
  <c r="AA20" i="27"/>
  <c r="Z20" i="27"/>
  <c r="AB19" i="27"/>
  <c r="AA19" i="27"/>
  <c r="Z19" i="27"/>
  <c r="AB18" i="27"/>
  <c r="AA18" i="27"/>
  <c r="Z18" i="27"/>
  <c r="AB17" i="27"/>
  <c r="AA17" i="27"/>
  <c r="Z17" i="27"/>
  <c r="AB15" i="27"/>
  <c r="AA15" i="27"/>
  <c r="Z15" i="27"/>
  <c r="T15" i="27" s="1"/>
  <c r="AB14" i="27"/>
  <c r="AA14" i="27"/>
  <c r="Z14" i="27"/>
  <c r="AB13" i="27"/>
  <c r="AA13" i="27"/>
  <c r="Z13" i="27"/>
  <c r="AB12" i="27"/>
  <c r="AA12" i="27"/>
  <c r="Z12" i="27"/>
  <c r="G20" i="27"/>
  <c r="F20" i="27"/>
  <c r="E20" i="27"/>
  <c r="G19" i="27"/>
  <c r="F19" i="27"/>
  <c r="E19" i="27"/>
  <c r="G18" i="27"/>
  <c r="F18" i="27"/>
  <c r="E18" i="27"/>
  <c r="G17" i="27"/>
  <c r="F17" i="27"/>
  <c r="E17" i="27"/>
  <c r="G15" i="27"/>
  <c r="F15" i="27"/>
  <c r="E15" i="27"/>
  <c r="G14" i="27"/>
  <c r="F14" i="27"/>
  <c r="E14" i="27"/>
  <c r="G13" i="27"/>
  <c r="F13" i="27"/>
  <c r="E13" i="27"/>
  <c r="G12" i="27"/>
  <c r="F12" i="27"/>
  <c r="E12" i="27"/>
  <c r="G20" i="26"/>
  <c r="F20" i="26"/>
  <c r="E20" i="26"/>
  <c r="G19" i="26"/>
  <c r="F19" i="26"/>
  <c r="E19" i="26"/>
  <c r="G18" i="26"/>
  <c r="F18" i="26"/>
  <c r="E18" i="26"/>
  <c r="G17" i="26"/>
  <c r="F17" i="26"/>
  <c r="E17" i="26"/>
  <c r="G15" i="26"/>
  <c r="F15" i="26"/>
  <c r="E15" i="26"/>
  <c r="G14" i="26"/>
  <c r="F14" i="26"/>
  <c r="E14" i="26"/>
  <c r="G13" i="26"/>
  <c r="F13" i="26"/>
  <c r="E13" i="26"/>
  <c r="G12" i="26"/>
  <c r="F12" i="26"/>
  <c r="E12" i="26"/>
  <c r="T20" i="25"/>
  <c r="S20" i="25"/>
  <c r="R20" i="25"/>
  <c r="T19" i="25"/>
  <c r="S19" i="25"/>
  <c r="R19" i="25"/>
  <c r="T18" i="25"/>
  <c r="S18" i="25"/>
  <c r="R18" i="25"/>
  <c r="T17" i="25"/>
  <c r="S17" i="25"/>
  <c r="R17" i="25"/>
  <c r="T15" i="25"/>
  <c r="S15" i="25"/>
  <c r="R15" i="25"/>
  <c r="T14" i="25"/>
  <c r="S14" i="25"/>
  <c r="R14" i="25"/>
  <c r="T13" i="25"/>
  <c r="S13" i="25"/>
  <c r="R13" i="25"/>
  <c r="T12" i="25"/>
  <c r="S12" i="25"/>
  <c r="R12" i="25"/>
  <c r="G20" i="25"/>
  <c r="F20" i="25"/>
  <c r="E20" i="25"/>
  <c r="G19" i="25"/>
  <c r="F19" i="25"/>
  <c r="E19" i="25"/>
  <c r="G18" i="25"/>
  <c r="F18" i="25"/>
  <c r="E18" i="25"/>
  <c r="G17" i="25"/>
  <c r="F17" i="25"/>
  <c r="E17" i="25"/>
  <c r="G15" i="25"/>
  <c r="F15" i="25"/>
  <c r="E15" i="25"/>
  <c r="G14" i="25"/>
  <c r="F14" i="25"/>
  <c r="E14" i="25"/>
  <c r="G13" i="25"/>
  <c r="F13" i="25"/>
  <c r="E13" i="25"/>
  <c r="G12" i="25"/>
  <c r="F12" i="25"/>
  <c r="E12" i="25"/>
  <c r="G20" i="24"/>
  <c r="F20" i="24"/>
  <c r="E20" i="24"/>
  <c r="G19" i="24"/>
  <c r="F19" i="24"/>
  <c r="E19" i="24"/>
  <c r="G18" i="24"/>
  <c r="F18" i="24"/>
  <c r="E18" i="24"/>
  <c r="G17" i="24"/>
  <c r="F17" i="24"/>
  <c r="E17" i="24"/>
  <c r="G15" i="24"/>
  <c r="F15" i="24"/>
  <c r="E15" i="24"/>
  <c r="G14" i="24"/>
  <c r="F14" i="24"/>
  <c r="E14" i="24"/>
  <c r="G13" i="24"/>
  <c r="F13" i="24"/>
  <c r="E13" i="24"/>
  <c r="G12" i="24"/>
  <c r="F12" i="24"/>
  <c r="E12" i="24"/>
  <c r="T20" i="23"/>
  <c r="S20" i="23"/>
  <c r="R20" i="23"/>
  <c r="T19" i="23"/>
  <c r="S19" i="23"/>
  <c r="R19" i="23"/>
  <c r="T18" i="23"/>
  <c r="S18" i="23"/>
  <c r="R18" i="23"/>
  <c r="T17" i="23"/>
  <c r="S17" i="23"/>
  <c r="R17" i="23"/>
  <c r="T15" i="23"/>
  <c r="S15" i="23"/>
  <c r="R15" i="23"/>
  <c r="T14" i="23"/>
  <c r="S14" i="23"/>
  <c r="R14" i="23"/>
  <c r="T13" i="23"/>
  <c r="S13" i="23"/>
  <c r="R13" i="23"/>
  <c r="T12" i="23"/>
  <c r="S12" i="23"/>
  <c r="R12" i="23"/>
  <c r="G20" i="23"/>
  <c r="F20" i="23"/>
  <c r="E20" i="23"/>
  <c r="G19" i="23"/>
  <c r="F19" i="23"/>
  <c r="E19" i="23"/>
  <c r="G18" i="23"/>
  <c r="F18" i="23"/>
  <c r="E18" i="23"/>
  <c r="G17" i="23"/>
  <c r="F17" i="23"/>
  <c r="E17" i="23"/>
  <c r="G15" i="23"/>
  <c r="F15" i="23"/>
  <c r="E15" i="23"/>
  <c r="G14" i="23"/>
  <c r="F14" i="23"/>
  <c r="E14" i="23"/>
  <c r="G13" i="23"/>
  <c r="F13" i="23"/>
  <c r="E13" i="23"/>
  <c r="G12" i="23"/>
  <c r="F12" i="23"/>
  <c r="E12" i="23"/>
  <c r="S13" i="19" l="1"/>
  <c r="S12" i="19"/>
  <c r="R13" i="19"/>
  <c r="R12" i="19"/>
  <c r="Q13" i="19"/>
  <c r="Q12" i="19"/>
  <c r="O13" i="19"/>
  <c r="O12" i="19"/>
  <c r="H16" i="24" l="1"/>
  <c r="AJ7" i="41" l="1"/>
  <c r="AJ6" i="41"/>
  <c r="AI7" i="41"/>
  <c r="AI6" i="41"/>
  <c r="G16" i="41"/>
  <c r="G15" i="41"/>
  <c r="R22" i="40"/>
  <c r="AK22" i="33"/>
  <c r="Y22" i="28"/>
  <c r="E16" i="33" l="1"/>
  <c r="D16" i="33" s="1"/>
  <c r="E21" i="33"/>
  <c r="D21" i="33" s="1"/>
  <c r="E16" i="30"/>
  <c r="Y22" i="27"/>
  <c r="P21" i="27"/>
  <c r="P22" i="27" s="1"/>
  <c r="O21" i="27"/>
  <c r="N21" i="27"/>
  <c r="M21" i="27"/>
  <c r="L21" i="27"/>
  <c r="L22" i="27" s="1"/>
  <c r="K21" i="27"/>
  <c r="J21" i="27"/>
  <c r="I21" i="27"/>
  <c r="H21" i="27"/>
  <c r="H22" i="27" s="1"/>
  <c r="P16" i="27"/>
  <c r="O16" i="27"/>
  <c r="O22" i="27" s="1"/>
  <c r="N16" i="27"/>
  <c r="N22" i="27" s="1"/>
  <c r="M16" i="27"/>
  <c r="M22" i="27" s="1"/>
  <c r="L16" i="27"/>
  <c r="K16" i="27"/>
  <c r="K22" i="27" s="1"/>
  <c r="J16" i="27"/>
  <c r="J22" i="27" s="1"/>
  <c r="I16" i="27"/>
  <c r="I22" i="27" s="1"/>
  <c r="H16" i="27"/>
  <c r="E22" i="33" l="1"/>
  <c r="E16" i="27"/>
  <c r="F16" i="27"/>
  <c r="F21" i="27"/>
  <c r="G21" i="27"/>
  <c r="E21" i="27"/>
  <c r="G16" i="27"/>
  <c r="S16" i="27"/>
  <c r="S21" i="27"/>
  <c r="G22" i="27" l="1"/>
  <c r="F16" i="24"/>
  <c r="G16" i="24"/>
  <c r="E16" i="24"/>
  <c r="E21" i="24"/>
  <c r="S22" i="27"/>
  <c r="F22" i="27"/>
  <c r="E22" i="27"/>
  <c r="Q12" i="23"/>
  <c r="AF76" i="41" l="1"/>
  <c r="Y76" i="41"/>
  <c r="V76" i="41"/>
  <c r="S76" i="41"/>
  <c r="P76" i="41"/>
  <c r="O76" i="41"/>
  <c r="N76" i="41"/>
  <c r="M76" i="41"/>
  <c r="L76" i="41"/>
  <c r="K76" i="41"/>
  <c r="J76" i="41"/>
  <c r="I76" i="41"/>
  <c r="H76" i="41"/>
  <c r="G76" i="41"/>
  <c r="AF75" i="41"/>
  <c r="Y75" i="41"/>
  <c r="V75" i="41"/>
  <c r="S75" i="41"/>
  <c r="P75" i="41"/>
  <c r="O75" i="41"/>
  <c r="N75" i="41"/>
  <c r="M75" i="41"/>
  <c r="L75" i="41"/>
  <c r="K75" i="41"/>
  <c r="J75" i="41"/>
  <c r="I75" i="41"/>
  <c r="H75" i="41"/>
  <c r="G75" i="41"/>
  <c r="AF74" i="41"/>
  <c r="Y74" i="41"/>
  <c r="V74" i="41"/>
  <c r="S74" i="41"/>
  <c r="P74" i="41"/>
  <c r="O74" i="41"/>
  <c r="N74" i="41"/>
  <c r="M74" i="41"/>
  <c r="L74" i="41"/>
  <c r="K74" i="41"/>
  <c r="J74" i="41"/>
  <c r="I74" i="41"/>
  <c r="H74" i="41"/>
  <c r="G74" i="41"/>
  <c r="AF73" i="41"/>
  <c r="Y73" i="41"/>
  <c r="V73" i="41"/>
  <c r="S73" i="41"/>
  <c r="P73" i="41"/>
  <c r="O73" i="41"/>
  <c r="N73" i="41"/>
  <c r="M73" i="41"/>
  <c r="L73" i="41"/>
  <c r="K73" i="41"/>
  <c r="J73" i="41"/>
  <c r="I73" i="41"/>
  <c r="H73" i="41"/>
  <c r="G73" i="41"/>
  <c r="AF72" i="41"/>
  <c r="Y72" i="41"/>
  <c r="V72" i="41"/>
  <c r="S72" i="41"/>
  <c r="P72" i="41"/>
  <c r="O72" i="41"/>
  <c r="N72" i="41"/>
  <c r="M72" i="41"/>
  <c r="L72" i="41"/>
  <c r="K72" i="41"/>
  <c r="J72" i="41"/>
  <c r="I72" i="41"/>
  <c r="H72" i="41"/>
  <c r="G72" i="41"/>
  <c r="AF71" i="41"/>
  <c r="Y71" i="41"/>
  <c r="V71" i="41"/>
  <c r="S71" i="41"/>
  <c r="P71" i="41"/>
  <c r="O71" i="41"/>
  <c r="N71" i="41"/>
  <c r="M71" i="41"/>
  <c r="L71" i="41"/>
  <c r="K71" i="41"/>
  <c r="J71" i="41"/>
  <c r="I71" i="41"/>
  <c r="H71" i="41"/>
  <c r="G71" i="41"/>
  <c r="AF70" i="41"/>
  <c r="Y70" i="41"/>
  <c r="V70" i="41"/>
  <c r="S70" i="41"/>
  <c r="P70" i="41"/>
  <c r="O70" i="41"/>
  <c r="N70" i="41"/>
  <c r="M70" i="41"/>
  <c r="L70" i="41"/>
  <c r="K70" i="41"/>
  <c r="J70" i="41"/>
  <c r="I70" i="41"/>
  <c r="H70" i="41"/>
  <c r="G70" i="41"/>
  <c r="AF69" i="41"/>
  <c r="Y69" i="41"/>
  <c r="V69" i="41"/>
  <c r="S69" i="41"/>
  <c r="P69" i="41"/>
  <c r="O69" i="41"/>
  <c r="N69" i="41"/>
  <c r="M69" i="41"/>
  <c r="L69" i="41"/>
  <c r="K69" i="41"/>
  <c r="J69" i="41"/>
  <c r="I69" i="41"/>
  <c r="H69" i="41"/>
  <c r="G69" i="41"/>
  <c r="AF68" i="41"/>
  <c r="Y68" i="41"/>
  <c r="V68" i="41"/>
  <c r="S68" i="41"/>
  <c r="P68" i="41"/>
  <c r="O68" i="41"/>
  <c r="N68" i="41"/>
  <c r="M68" i="41"/>
  <c r="L68" i="41"/>
  <c r="K68" i="41"/>
  <c r="J68" i="41"/>
  <c r="I68" i="41"/>
  <c r="H68" i="41"/>
  <c r="G68" i="41"/>
  <c r="AF67" i="41"/>
  <c r="Y67" i="41"/>
  <c r="V67" i="41"/>
  <c r="S67" i="41"/>
  <c r="P67" i="41"/>
  <c r="O67" i="41"/>
  <c r="N67" i="41"/>
  <c r="M67" i="41"/>
  <c r="L67" i="41"/>
  <c r="K67" i="41"/>
  <c r="J67" i="41"/>
  <c r="I67" i="41"/>
  <c r="H67" i="41"/>
  <c r="G67" i="41"/>
  <c r="AF66" i="41"/>
  <c r="Y66" i="41"/>
  <c r="V66" i="41"/>
  <c r="S66" i="41"/>
  <c r="P66" i="41"/>
  <c r="O66" i="41"/>
  <c r="N66" i="41"/>
  <c r="M66" i="41"/>
  <c r="L66" i="41"/>
  <c r="K66" i="41"/>
  <c r="J66" i="41"/>
  <c r="I66" i="41"/>
  <c r="H66" i="41"/>
  <c r="G66" i="41"/>
  <c r="AF65" i="41"/>
  <c r="Y65" i="41"/>
  <c r="V65" i="41"/>
  <c r="S65" i="41"/>
  <c r="P65" i="41"/>
  <c r="O65" i="41"/>
  <c r="N65" i="41"/>
  <c r="M65" i="41"/>
  <c r="L65" i="41"/>
  <c r="K65" i="41"/>
  <c r="J65" i="41"/>
  <c r="I65" i="41"/>
  <c r="H65" i="41"/>
  <c r="G65" i="41"/>
  <c r="AF56" i="41"/>
  <c r="Y56" i="41"/>
  <c r="V56" i="41"/>
  <c r="S56" i="41"/>
  <c r="P56" i="41"/>
  <c r="O56" i="41"/>
  <c r="N56" i="41"/>
  <c r="M56" i="41"/>
  <c r="L56" i="41"/>
  <c r="K56" i="41"/>
  <c r="J56" i="41"/>
  <c r="I56" i="41"/>
  <c r="H56" i="41"/>
  <c r="G56" i="41"/>
  <c r="AF55" i="41"/>
  <c r="Y55" i="41"/>
  <c r="V55" i="41"/>
  <c r="S55" i="41"/>
  <c r="P55" i="41"/>
  <c r="O55" i="41"/>
  <c r="N55" i="41"/>
  <c r="M55" i="41"/>
  <c r="L55" i="41"/>
  <c r="K55" i="41"/>
  <c r="J55" i="41"/>
  <c r="I55" i="41"/>
  <c r="H55" i="41"/>
  <c r="G55" i="41"/>
  <c r="AF54" i="41"/>
  <c r="Y54" i="41"/>
  <c r="V54" i="41"/>
  <c r="S54" i="41"/>
  <c r="P54" i="41"/>
  <c r="O54" i="41"/>
  <c r="N54" i="41"/>
  <c r="M54" i="41"/>
  <c r="L54" i="41"/>
  <c r="K54" i="41"/>
  <c r="J54" i="41"/>
  <c r="I54" i="41"/>
  <c r="H54" i="41"/>
  <c r="G54" i="41"/>
  <c r="AF53" i="41"/>
  <c r="Y53" i="41"/>
  <c r="V53" i="41"/>
  <c r="S53" i="41"/>
  <c r="P53" i="41"/>
  <c r="O53" i="41"/>
  <c r="N53" i="41"/>
  <c r="M53" i="41"/>
  <c r="L53" i="41"/>
  <c r="K53" i="41"/>
  <c r="J53" i="41"/>
  <c r="I53" i="41"/>
  <c r="H53" i="41"/>
  <c r="G53" i="41"/>
  <c r="AF52" i="41"/>
  <c r="Y52" i="41"/>
  <c r="V52" i="41"/>
  <c r="S52" i="41"/>
  <c r="P52" i="41"/>
  <c r="O52" i="41"/>
  <c r="N52" i="41"/>
  <c r="M52" i="41"/>
  <c r="L52" i="41"/>
  <c r="K52" i="41"/>
  <c r="J52" i="41"/>
  <c r="I52" i="41"/>
  <c r="H52" i="41"/>
  <c r="G52" i="41"/>
  <c r="AF51" i="41"/>
  <c r="Y51" i="41"/>
  <c r="V51" i="41"/>
  <c r="S51" i="41"/>
  <c r="P51" i="41"/>
  <c r="O51" i="41"/>
  <c r="N51" i="41"/>
  <c r="M51" i="41"/>
  <c r="L51" i="41"/>
  <c r="K51" i="41"/>
  <c r="J51" i="41"/>
  <c r="I51" i="41"/>
  <c r="H51" i="41"/>
  <c r="G51" i="41"/>
  <c r="AF50" i="41"/>
  <c r="Y50" i="41"/>
  <c r="V50" i="41"/>
  <c r="S50" i="41"/>
  <c r="P50" i="41"/>
  <c r="O50" i="41"/>
  <c r="N50" i="41"/>
  <c r="M50" i="41"/>
  <c r="L50" i="41"/>
  <c r="K50" i="41"/>
  <c r="J50" i="41"/>
  <c r="I50" i="41"/>
  <c r="H50" i="41"/>
  <c r="G50" i="41"/>
  <c r="AF49" i="41"/>
  <c r="Y49" i="41"/>
  <c r="V49" i="41"/>
  <c r="S49" i="41"/>
  <c r="P49" i="41"/>
  <c r="O49" i="41"/>
  <c r="N49" i="41"/>
  <c r="M49" i="41"/>
  <c r="L49" i="41"/>
  <c r="K49" i="41"/>
  <c r="J49" i="41"/>
  <c r="I49" i="41"/>
  <c r="H49" i="41"/>
  <c r="G49" i="41"/>
  <c r="AF48" i="41"/>
  <c r="Y48" i="41"/>
  <c r="V48" i="41"/>
  <c r="S48" i="41"/>
  <c r="P48" i="41"/>
  <c r="O48" i="41"/>
  <c r="N48" i="41"/>
  <c r="M48" i="41"/>
  <c r="L48" i="41"/>
  <c r="K48" i="41"/>
  <c r="J48" i="41"/>
  <c r="I48" i="41"/>
  <c r="H48" i="41"/>
  <c r="G48" i="41"/>
  <c r="AF47" i="41"/>
  <c r="Y47" i="41"/>
  <c r="V47" i="41"/>
  <c r="S47" i="41"/>
  <c r="P47" i="41"/>
  <c r="O47" i="41"/>
  <c r="N47" i="41"/>
  <c r="M47" i="41"/>
  <c r="L47" i="41"/>
  <c r="K47" i="41"/>
  <c r="J47" i="41"/>
  <c r="I47" i="41"/>
  <c r="H47" i="41"/>
  <c r="G47" i="41"/>
  <c r="AF46" i="41"/>
  <c r="Y46" i="41"/>
  <c r="V46" i="41"/>
  <c r="S46" i="41"/>
  <c r="P46" i="41"/>
  <c r="O46" i="41"/>
  <c r="N46" i="41"/>
  <c r="M46" i="41"/>
  <c r="L46" i="41"/>
  <c r="K46" i="41"/>
  <c r="J46" i="41"/>
  <c r="I46" i="41"/>
  <c r="H46" i="41"/>
  <c r="G46" i="41"/>
  <c r="AF45" i="41"/>
  <c r="Y45" i="41"/>
  <c r="V45" i="41"/>
  <c r="S45" i="41"/>
  <c r="P45" i="41"/>
  <c r="O45" i="41"/>
  <c r="N45" i="41"/>
  <c r="M45" i="41"/>
  <c r="L45" i="41"/>
  <c r="K45" i="41"/>
  <c r="J45" i="41"/>
  <c r="I45" i="41"/>
  <c r="H45" i="41"/>
  <c r="G45" i="41"/>
  <c r="AF16" i="41"/>
  <c r="AE16" i="41"/>
  <c r="X16" i="41"/>
  <c r="W16" i="41"/>
  <c r="V16" i="41"/>
  <c r="U16" i="41"/>
  <c r="T16" i="41"/>
  <c r="Q16" i="41"/>
  <c r="P16" i="41"/>
  <c r="O16" i="41"/>
  <c r="N16" i="41"/>
  <c r="M16" i="41"/>
  <c r="L16" i="41"/>
  <c r="K16" i="41"/>
  <c r="J16" i="41"/>
  <c r="I16" i="41"/>
  <c r="H16" i="41"/>
  <c r="AF15" i="41"/>
  <c r="AE15" i="41"/>
  <c r="X15" i="41"/>
  <c r="W15" i="41"/>
  <c r="V15" i="41"/>
  <c r="U15" i="41"/>
  <c r="T15" i="41"/>
  <c r="Q15" i="41"/>
  <c r="P15" i="41"/>
  <c r="O15" i="41"/>
  <c r="N15" i="41"/>
  <c r="M15" i="41"/>
  <c r="L15" i="41"/>
  <c r="K15" i="41"/>
  <c r="J15" i="41"/>
  <c r="I15" i="41"/>
  <c r="H15" i="41"/>
  <c r="AM9" i="41"/>
  <c r="AI9" i="41"/>
  <c r="AM8" i="41"/>
  <c r="AI8" i="41"/>
  <c r="AR7" i="41"/>
  <c r="AO7" i="41"/>
  <c r="AR6" i="41"/>
  <c r="AQ6" i="41"/>
  <c r="P21" i="40"/>
  <c r="O21" i="40"/>
  <c r="N21" i="40"/>
  <c r="M21" i="40"/>
  <c r="L21" i="40"/>
  <c r="K21" i="40"/>
  <c r="J21" i="40"/>
  <c r="I21" i="40"/>
  <c r="H21" i="40"/>
  <c r="P16" i="40"/>
  <c r="O16" i="40"/>
  <c r="O22" i="40" s="1"/>
  <c r="N16" i="40"/>
  <c r="N22" i="40" s="1"/>
  <c r="M16" i="40"/>
  <c r="M22" i="40" s="1"/>
  <c r="L16" i="40"/>
  <c r="K16" i="40"/>
  <c r="K22" i="40" s="1"/>
  <c r="J16" i="40"/>
  <c r="I16" i="40"/>
  <c r="H16" i="40"/>
  <c r="J21" i="39"/>
  <c r="I21" i="39"/>
  <c r="H21" i="39"/>
  <c r="H22" i="39" s="1"/>
  <c r="G21" i="39"/>
  <c r="F20" i="39"/>
  <c r="E20" i="39"/>
  <c r="F19" i="39"/>
  <c r="E19" i="39"/>
  <c r="F18" i="39"/>
  <c r="E18" i="39"/>
  <c r="F17" i="39"/>
  <c r="F21" i="39" s="1"/>
  <c r="E17" i="39"/>
  <c r="J16" i="39"/>
  <c r="I16" i="39"/>
  <c r="H16" i="39"/>
  <c r="G16" i="39"/>
  <c r="F15" i="39"/>
  <c r="E15" i="39"/>
  <c r="F14" i="39"/>
  <c r="E14" i="39"/>
  <c r="F13" i="39"/>
  <c r="E13" i="39"/>
  <c r="F12" i="39"/>
  <c r="E12" i="39"/>
  <c r="J21" i="38"/>
  <c r="J22" i="38" s="1"/>
  <c r="I21" i="38"/>
  <c r="I22" i="38" s="1"/>
  <c r="H21" i="38"/>
  <c r="G21" i="38"/>
  <c r="G22" i="38" s="1"/>
  <c r="F19" i="38"/>
  <c r="E19" i="38"/>
  <c r="F18" i="38"/>
  <c r="E18" i="38"/>
  <c r="F17" i="38"/>
  <c r="E17" i="38"/>
  <c r="J16" i="38"/>
  <c r="I16" i="38"/>
  <c r="H16" i="38"/>
  <c r="G16" i="38"/>
  <c r="F15" i="38"/>
  <c r="E15" i="38"/>
  <c r="F14" i="38"/>
  <c r="E14" i="38"/>
  <c r="F13" i="38"/>
  <c r="E13" i="38"/>
  <c r="F12" i="38"/>
  <c r="E12" i="38"/>
  <c r="F21" i="37"/>
  <c r="E21" i="37"/>
  <c r="D21" i="37" s="1"/>
  <c r="F16" i="37"/>
  <c r="E16" i="37"/>
  <c r="D16" i="37" s="1"/>
  <c r="AC21" i="36"/>
  <c r="AB21" i="36"/>
  <c r="AA21" i="36"/>
  <c r="Z21" i="36"/>
  <c r="Y21" i="36"/>
  <c r="X21" i="36"/>
  <c r="W21" i="36"/>
  <c r="V21" i="36"/>
  <c r="U21" i="36"/>
  <c r="P21" i="36"/>
  <c r="O21" i="36"/>
  <c r="N21" i="36"/>
  <c r="M21" i="36"/>
  <c r="L21" i="36"/>
  <c r="K21" i="36"/>
  <c r="J21" i="36"/>
  <c r="I21" i="36"/>
  <c r="H21" i="36"/>
  <c r="AC16" i="36"/>
  <c r="AB16" i="36"/>
  <c r="AA16" i="36"/>
  <c r="AA22" i="36" s="1"/>
  <c r="Z16" i="36"/>
  <c r="Y16" i="36"/>
  <c r="Y22" i="36" s="1"/>
  <c r="X16" i="36"/>
  <c r="W16" i="36"/>
  <c r="V16" i="36"/>
  <c r="V22" i="36" s="1"/>
  <c r="U16" i="36"/>
  <c r="P16" i="36"/>
  <c r="O16" i="36"/>
  <c r="O22" i="36" s="1"/>
  <c r="N16" i="36"/>
  <c r="M16" i="36"/>
  <c r="M22" i="36" s="1"/>
  <c r="L16" i="36"/>
  <c r="K16" i="36"/>
  <c r="J16" i="36"/>
  <c r="J22" i="36" s="1"/>
  <c r="I16" i="36"/>
  <c r="H16" i="36"/>
  <c r="H21" i="35"/>
  <c r="G21" i="35"/>
  <c r="F21" i="35"/>
  <c r="E21" i="35"/>
  <c r="H16" i="35"/>
  <c r="G16" i="35"/>
  <c r="F16" i="35"/>
  <c r="E16" i="35"/>
  <c r="AI21" i="34"/>
  <c r="AH21" i="34"/>
  <c r="AG21" i="34"/>
  <c r="AF21" i="34"/>
  <c r="AE21" i="34"/>
  <c r="AD21" i="34"/>
  <c r="AC21" i="34"/>
  <c r="AB21" i="34"/>
  <c r="AA21" i="34"/>
  <c r="V21" i="34"/>
  <c r="U21" i="34"/>
  <c r="T21" i="34"/>
  <c r="S21" i="34"/>
  <c r="R21" i="34"/>
  <c r="Q21" i="34"/>
  <c r="P21" i="34"/>
  <c r="O21" i="34"/>
  <c r="N21" i="34"/>
  <c r="J21" i="34"/>
  <c r="G21" i="34"/>
  <c r="I20" i="34"/>
  <c r="H20" i="34"/>
  <c r="I19" i="34"/>
  <c r="H19" i="34"/>
  <c r="I18" i="34"/>
  <c r="H18" i="34"/>
  <c r="I17" i="34"/>
  <c r="H17" i="34"/>
  <c r="AI16" i="34"/>
  <c r="AH16" i="34"/>
  <c r="AG16" i="34"/>
  <c r="AF16" i="34"/>
  <c r="AE16" i="34"/>
  <c r="AD16" i="34"/>
  <c r="AC16" i="34"/>
  <c r="AB16" i="34"/>
  <c r="AA16" i="34"/>
  <c r="V16" i="34"/>
  <c r="U16" i="34"/>
  <c r="T16" i="34"/>
  <c r="S16" i="34"/>
  <c r="R16" i="34"/>
  <c r="Q16" i="34"/>
  <c r="P16" i="34"/>
  <c r="O16" i="34"/>
  <c r="N16" i="34"/>
  <c r="J16" i="34"/>
  <c r="G16" i="34"/>
  <c r="I15" i="34"/>
  <c r="H15" i="34"/>
  <c r="I14" i="34"/>
  <c r="H14" i="34"/>
  <c r="I13" i="34"/>
  <c r="H13" i="34"/>
  <c r="I12" i="34"/>
  <c r="H12" i="34"/>
  <c r="AI21" i="33"/>
  <c r="AH21" i="33"/>
  <c r="AG21" i="33"/>
  <c r="AF21" i="33"/>
  <c r="AE21" i="33"/>
  <c r="AD21" i="33"/>
  <c r="AC21" i="33"/>
  <c r="AB21" i="33"/>
  <c r="AA21" i="33"/>
  <c r="V21" i="33"/>
  <c r="U21" i="33"/>
  <c r="T21" i="33"/>
  <c r="S21" i="33"/>
  <c r="R21" i="33"/>
  <c r="Q21" i="33"/>
  <c r="P21" i="33"/>
  <c r="O21" i="33"/>
  <c r="N21" i="33"/>
  <c r="J21" i="33"/>
  <c r="G21" i="33"/>
  <c r="I20" i="33"/>
  <c r="H20" i="33"/>
  <c r="I19" i="33"/>
  <c r="H19" i="33"/>
  <c r="I18" i="33"/>
  <c r="H18" i="33"/>
  <c r="I17" i="33"/>
  <c r="H17" i="33"/>
  <c r="AI16" i="33"/>
  <c r="AH16" i="33"/>
  <c r="AH22" i="33" s="1"/>
  <c r="AG16" i="33"/>
  <c r="AF16" i="33"/>
  <c r="AF22" i="33" s="1"/>
  <c r="AE16" i="33"/>
  <c r="AD16" i="33"/>
  <c r="AC16" i="33"/>
  <c r="AB16" i="33"/>
  <c r="AA16" i="33"/>
  <c r="V16" i="33"/>
  <c r="V22" i="33" s="1"/>
  <c r="U16" i="33"/>
  <c r="T16" i="33"/>
  <c r="T22" i="33" s="1"/>
  <c r="S16" i="33"/>
  <c r="R16" i="33"/>
  <c r="Q16" i="33"/>
  <c r="P16" i="33"/>
  <c r="O16" i="33"/>
  <c r="N16" i="33"/>
  <c r="N22" i="33" s="1"/>
  <c r="J16" i="33"/>
  <c r="G16" i="33"/>
  <c r="G22" i="33" s="1"/>
  <c r="I15" i="33"/>
  <c r="H15" i="33"/>
  <c r="I14" i="33"/>
  <c r="H14" i="33"/>
  <c r="I13" i="33"/>
  <c r="H13" i="33"/>
  <c r="I12" i="33"/>
  <c r="H12" i="33"/>
  <c r="P21" i="32"/>
  <c r="O21" i="32"/>
  <c r="N21" i="32"/>
  <c r="M21" i="32"/>
  <c r="L21" i="32"/>
  <c r="K21" i="32"/>
  <c r="J21" i="32"/>
  <c r="I21" i="32"/>
  <c r="H21" i="32"/>
  <c r="P16" i="32"/>
  <c r="O16" i="32"/>
  <c r="N16" i="32"/>
  <c r="M16" i="32"/>
  <c r="L16" i="32"/>
  <c r="K16" i="32"/>
  <c r="J16" i="32"/>
  <c r="I16" i="32"/>
  <c r="H16" i="32"/>
  <c r="P21" i="31"/>
  <c r="O21" i="31"/>
  <c r="N21" i="31"/>
  <c r="M21" i="31"/>
  <c r="L21" i="31"/>
  <c r="K21" i="31"/>
  <c r="J21" i="31"/>
  <c r="I21" i="31"/>
  <c r="H21" i="31"/>
  <c r="P16" i="31"/>
  <c r="O16" i="31"/>
  <c r="O22" i="31" s="1"/>
  <c r="N16" i="31"/>
  <c r="M16" i="31"/>
  <c r="L16" i="31"/>
  <c r="K16" i="31"/>
  <c r="K22" i="31" s="1"/>
  <c r="J16" i="31"/>
  <c r="J22" i="31" s="1"/>
  <c r="I16" i="31"/>
  <c r="H16" i="31"/>
  <c r="W21" i="30"/>
  <c r="V21" i="30"/>
  <c r="U21" i="30"/>
  <c r="T21" i="30"/>
  <c r="S21" i="30"/>
  <c r="P21" i="30"/>
  <c r="O21" i="30"/>
  <c r="N21" i="30"/>
  <c r="M21" i="30"/>
  <c r="L21" i="30"/>
  <c r="K21" i="30"/>
  <c r="J21" i="30"/>
  <c r="I21" i="30"/>
  <c r="H21" i="30"/>
  <c r="W16" i="30"/>
  <c r="W22" i="30" s="1"/>
  <c r="V16" i="30"/>
  <c r="U16" i="30"/>
  <c r="U22" i="30" s="1"/>
  <c r="T16" i="30"/>
  <c r="T22" i="30" s="1"/>
  <c r="S16" i="30"/>
  <c r="P16" i="30"/>
  <c r="O16" i="30"/>
  <c r="N16" i="30"/>
  <c r="N22" i="30" s="1"/>
  <c r="M16" i="30"/>
  <c r="M22" i="30" s="1"/>
  <c r="L16" i="30"/>
  <c r="K16" i="30"/>
  <c r="K22" i="30" s="1"/>
  <c r="J16" i="30"/>
  <c r="J22" i="30" s="1"/>
  <c r="I16" i="30"/>
  <c r="H16" i="30"/>
  <c r="P21" i="29"/>
  <c r="O21" i="29"/>
  <c r="N21" i="29"/>
  <c r="M21" i="29"/>
  <c r="L21" i="29"/>
  <c r="K21" i="29"/>
  <c r="J21" i="29"/>
  <c r="I21" i="29"/>
  <c r="H21" i="29"/>
  <c r="P16" i="29"/>
  <c r="O16" i="29"/>
  <c r="N16" i="29"/>
  <c r="N22" i="29" s="1"/>
  <c r="M16" i="29"/>
  <c r="M22" i="29" s="1"/>
  <c r="L16" i="29"/>
  <c r="L22" i="29" s="1"/>
  <c r="K16" i="29"/>
  <c r="J16" i="29"/>
  <c r="I16" i="29"/>
  <c r="I22" i="29" s="1"/>
  <c r="H16" i="29"/>
  <c r="AX21" i="28"/>
  <c r="AW21" i="28"/>
  <c r="AV21" i="28"/>
  <c r="AU21" i="28"/>
  <c r="AT21" i="28"/>
  <c r="AS21" i="28"/>
  <c r="AR21" i="28"/>
  <c r="AQ21" i="28"/>
  <c r="AP21" i="28"/>
  <c r="AK21" i="28"/>
  <c r="AJ21" i="28"/>
  <c r="AI21" i="28"/>
  <c r="AH21" i="28"/>
  <c r="AG21" i="28"/>
  <c r="AF21" i="28"/>
  <c r="AE21" i="28"/>
  <c r="AD21" i="28"/>
  <c r="AC21" i="28"/>
  <c r="X21" i="28"/>
  <c r="U21" i="28"/>
  <c r="P21" i="28"/>
  <c r="O21" i="28"/>
  <c r="N21" i="28"/>
  <c r="M21" i="28"/>
  <c r="L21" i="28"/>
  <c r="K21" i="28"/>
  <c r="J21" i="28"/>
  <c r="I21" i="28"/>
  <c r="H21" i="28"/>
  <c r="AY20" i="28"/>
  <c r="W20" i="28"/>
  <c r="V20" i="28"/>
  <c r="W19" i="28"/>
  <c r="V19" i="28"/>
  <c r="AY18" i="28"/>
  <c r="W18" i="28"/>
  <c r="V18" i="28"/>
  <c r="W17" i="28"/>
  <c r="V17" i="28"/>
  <c r="AX16" i="28"/>
  <c r="AX22" i="28" s="1"/>
  <c r="AW16" i="28"/>
  <c r="AW22" i="28" s="1"/>
  <c r="AV16" i="28"/>
  <c r="AU16" i="28"/>
  <c r="AU22" i="28" s="1"/>
  <c r="AT16" i="28"/>
  <c r="AT22" i="28" s="1"/>
  <c r="AS16" i="28"/>
  <c r="AS22" i="28" s="1"/>
  <c r="AR16" i="28"/>
  <c r="AQ16" i="28"/>
  <c r="AP16" i="28"/>
  <c r="AP22" i="28" s="1"/>
  <c r="AK16" i="28"/>
  <c r="AK22" i="28" s="1"/>
  <c r="AJ16" i="28"/>
  <c r="AI16" i="28"/>
  <c r="AI22" i="28" s="1"/>
  <c r="AH16" i="28"/>
  <c r="AH22" i="28" s="1"/>
  <c r="AG16" i="28"/>
  <c r="AG22" i="28" s="1"/>
  <c r="AF16" i="28"/>
  <c r="AE16" i="28"/>
  <c r="AD16" i="28"/>
  <c r="AD22" i="28" s="1"/>
  <c r="AC16" i="28"/>
  <c r="AC22" i="28" s="1"/>
  <c r="X16" i="28"/>
  <c r="U16" i="28"/>
  <c r="U22" i="28" s="1"/>
  <c r="P16" i="28"/>
  <c r="P22" i="28" s="1"/>
  <c r="O16" i="28"/>
  <c r="O22" i="28" s="1"/>
  <c r="N16" i="28"/>
  <c r="M16" i="28"/>
  <c r="L16" i="28"/>
  <c r="L22" i="28" s="1"/>
  <c r="K16" i="28"/>
  <c r="K22" i="28" s="1"/>
  <c r="J16" i="28"/>
  <c r="I16" i="28"/>
  <c r="I22" i="28" s="1"/>
  <c r="H16" i="28"/>
  <c r="H22" i="28" s="1"/>
  <c r="W15" i="28"/>
  <c r="V15" i="28"/>
  <c r="W14" i="28"/>
  <c r="V14" i="28"/>
  <c r="AY13" i="28"/>
  <c r="W13" i="28"/>
  <c r="V13" i="28"/>
  <c r="AY12" i="28"/>
  <c r="AL12" i="28"/>
  <c r="W12" i="28"/>
  <c r="V12" i="28"/>
  <c r="T12" i="28"/>
  <c r="AX21" i="27"/>
  <c r="AW21" i="27"/>
  <c r="AV21" i="27"/>
  <c r="AU21" i="27"/>
  <c r="AT21" i="27"/>
  <c r="AS21" i="27"/>
  <c r="AR21" i="27"/>
  <c r="AQ21" i="27"/>
  <c r="AP21" i="27"/>
  <c r="AK21" i="27"/>
  <c r="AJ21" i="27"/>
  <c r="AI21" i="27"/>
  <c r="AH21" i="27"/>
  <c r="AG21" i="27"/>
  <c r="AF21" i="27"/>
  <c r="AE21" i="27"/>
  <c r="AD21" i="27"/>
  <c r="AC21" i="27"/>
  <c r="X21" i="27"/>
  <c r="U21" i="27"/>
  <c r="AY20" i="27"/>
  <c r="W20" i="27"/>
  <c r="V20" i="27"/>
  <c r="W19" i="27"/>
  <c r="V19" i="27"/>
  <c r="AY18" i="27"/>
  <c r="W18" i="27"/>
  <c r="V18" i="27"/>
  <c r="W17" i="27"/>
  <c r="V17" i="27"/>
  <c r="AX16" i="27"/>
  <c r="AW16" i="27"/>
  <c r="AW22" i="27" s="1"/>
  <c r="AV16" i="27"/>
  <c r="AV22" i="27" s="1"/>
  <c r="AU16" i="27"/>
  <c r="AT16" i="27"/>
  <c r="AS16" i="27"/>
  <c r="AR16" i="27"/>
  <c r="AR22" i="27" s="1"/>
  <c r="AQ16" i="27"/>
  <c r="AP16" i="27"/>
  <c r="AK16" i="27"/>
  <c r="AK22" i="27" s="1"/>
  <c r="AJ16" i="27"/>
  <c r="AJ22" i="27" s="1"/>
  <c r="AI16" i="27"/>
  <c r="AH16" i="27"/>
  <c r="AG16" i="27"/>
  <c r="AF16" i="27"/>
  <c r="AF22" i="27" s="1"/>
  <c r="AE16" i="27"/>
  <c r="AD16" i="27"/>
  <c r="AC16" i="27"/>
  <c r="AC22" i="27" s="1"/>
  <c r="X16" i="27"/>
  <c r="X22" i="27" s="1"/>
  <c r="U16" i="27"/>
  <c r="AL15" i="27"/>
  <c r="W15" i="27"/>
  <c r="V15" i="27"/>
  <c r="AO16" i="27"/>
  <c r="W14" i="27"/>
  <c r="V14" i="27"/>
  <c r="AY13" i="27"/>
  <c r="W13" i="27"/>
  <c r="V13" i="27"/>
  <c r="AY12" i="27"/>
  <c r="AL12" i="27"/>
  <c r="W12" i="27"/>
  <c r="V12" i="27"/>
  <c r="T12" i="27"/>
  <c r="P21" i="26"/>
  <c r="O21" i="26"/>
  <c r="N21" i="26"/>
  <c r="M21" i="26"/>
  <c r="L21" i="26"/>
  <c r="K21" i="26"/>
  <c r="J21" i="26"/>
  <c r="I21" i="26"/>
  <c r="H21" i="26"/>
  <c r="P16" i="26"/>
  <c r="O16" i="26"/>
  <c r="N16" i="26"/>
  <c r="M16" i="26"/>
  <c r="L16" i="26"/>
  <c r="K16" i="26"/>
  <c r="J16" i="26"/>
  <c r="I16" i="26"/>
  <c r="H16" i="26"/>
  <c r="AC21" i="25"/>
  <c r="AB21" i="25"/>
  <c r="AA21" i="25"/>
  <c r="Z21" i="25"/>
  <c r="Y21" i="25"/>
  <c r="X21" i="25"/>
  <c r="W21" i="25"/>
  <c r="V21" i="25"/>
  <c r="U21" i="25"/>
  <c r="P21" i="25"/>
  <c r="O21" i="25"/>
  <c r="N21" i="25"/>
  <c r="M21" i="25"/>
  <c r="L21" i="25"/>
  <c r="K21" i="25"/>
  <c r="J21" i="25"/>
  <c r="I21" i="25"/>
  <c r="H21" i="25"/>
  <c r="Q20" i="25"/>
  <c r="G21" i="25"/>
  <c r="AC16" i="25"/>
  <c r="AB16" i="25"/>
  <c r="AA16" i="25"/>
  <c r="Z16" i="25"/>
  <c r="Y16" i="25"/>
  <c r="X16" i="25"/>
  <c r="W16" i="25"/>
  <c r="V16" i="25"/>
  <c r="U16" i="25"/>
  <c r="P16" i="25"/>
  <c r="O16" i="25"/>
  <c r="N16" i="25"/>
  <c r="M16" i="25"/>
  <c r="L16" i="25"/>
  <c r="K16" i="25"/>
  <c r="J16" i="25"/>
  <c r="I16" i="25"/>
  <c r="H16" i="25"/>
  <c r="T16" i="25"/>
  <c r="F16" i="25"/>
  <c r="P21" i="24"/>
  <c r="O21" i="24"/>
  <c r="N21" i="24"/>
  <c r="M21" i="24"/>
  <c r="L21" i="24"/>
  <c r="K21" i="24"/>
  <c r="J21" i="24"/>
  <c r="I21" i="24"/>
  <c r="H21" i="24"/>
  <c r="P16" i="24"/>
  <c r="O16" i="24"/>
  <c r="N16" i="24"/>
  <c r="M16" i="24"/>
  <c r="L16" i="24"/>
  <c r="K16" i="24"/>
  <c r="J16" i="24"/>
  <c r="I16" i="24"/>
  <c r="AC21" i="23"/>
  <c r="AB21" i="23"/>
  <c r="AA21" i="23"/>
  <c r="Z21" i="23"/>
  <c r="Y21" i="23"/>
  <c r="X21" i="23"/>
  <c r="W21" i="23"/>
  <c r="V21" i="23"/>
  <c r="U21" i="23"/>
  <c r="P21" i="23"/>
  <c r="O21" i="23"/>
  <c r="N21" i="23"/>
  <c r="M21" i="23"/>
  <c r="L21" i="23"/>
  <c r="K21" i="23"/>
  <c r="J21" i="23"/>
  <c r="I21" i="23"/>
  <c r="H21" i="23"/>
  <c r="AD18" i="23"/>
  <c r="Q18" i="23"/>
  <c r="F21" i="23"/>
  <c r="AC16" i="23"/>
  <c r="AB16" i="23"/>
  <c r="AA16" i="23"/>
  <c r="Z16" i="23"/>
  <c r="Y16" i="23"/>
  <c r="X16" i="23"/>
  <c r="W16" i="23"/>
  <c r="V16" i="23"/>
  <c r="U16" i="23"/>
  <c r="P16" i="23"/>
  <c r="O16" i="23"/>
  <c r="N16" i="23"/>
  <c r="M16" i="23"/>
  <c r="L16" i="23"/>
  <c r="K16" i="23"/>
  <c r="J16" i="23"/>
  <c r="I16" i="23"/>
  <c r="H16" i="23"/>
  <c r="AD14" i="23"/>
  <c r="Q14" i="23"/>
  <c r="S16" i="23"/>
  <c r="G16" i="23"/>
  <c r="F16" i="23"/>
  <c r="AD12" i="23"/>
  <c r="T16" i="23"/>
  <c r="F21" i="22"/>
  <c r="E21" i="22"/>
  <c r="D21" i="22" s="1"/>
  <c r="F16" i="22"/>
  <c r="E16" i="22"/>
  <c r="D16" i="22" s="1"/>
  <c r="AA22" i="33" l="1"/>
  <c r="AI22" i="33"/>
  <c r="O22" i="33"/>
  <c r="I16" i="33"/>
  <c r="H21" i="33"/>
  <c r="AC22" i="33"/>
  <c r="Q22" i="33"/>
  <c r="E16" i="29"/>
  <c r="K22" i="36"/>
  <c r="W22" i="36"/>
  <c r="AD22" i="27"/>
  <c r="AP22" i="27"/>
  <c r="AX22" i="27"/>
  <c r="J22" i="28"/>
  <c r="X22" i="28"/>
  <c r="AJ22" i="28"/>
  <c r="AV22" i="28"/>
  <c r="L22" i="30"/>
  <c r="V22" i="30"/>
  <c r="L22" i="31"/>
  <c r="P22" i="33"/>
  <c r="AB22" i="33"/>
  <c r="L22" i="36"/>
  <c r="X22" i="36"/>
  <c r="H22" i="38"/>
  <c r="G22" i="39"/>
  <c r="H22" i="40"/>
  <c r="P22" i="40"/>
  <c r="M22" i="31"/>
  <c r="R22" i="33"/>
  <c r="AD22" i="33"/>
  <c r="N22" i="36"/>
  <c r="Z22" i="36"/>
  <c r="I22" i="39"/>
  <c r="J22" i="40"/>
  <c r="AQ22" i="27"/>
  <c r="O22" i="29"/>
  <c r="AG22" i="27"/>
  <c r="AS22" i="27"/>
  <c r="M22" i="28"/>
  <c r="AE22" i="28"/>
  <c r="AQ22" i="28"/>
  <c r="O22" i="30"/>
  <c r="F21" i="30"/>
  <c r="S22" i="33"/>
  <c r="AE22" i="33"/>
  <c r="J22" i="39"/>
  <c r="AE22" i="27"/>
  <c r="I22" i="40"/>
  <c r="J22" i="29"/>
  <c r="H22" i="36"/>
  <c r="P22" i="36"/>
  <c r="AB22" i="36"/>
  <c r="F21" i="38"/>
  <c r="L22" i="40"/>
  <c r="H22" i="29"/>
  <c r="P22" i="29"/>
  <c r="N22" i="31"/>
  <c r="AH22" i="27"/>
  <c r="AT22" i="27"/>
  <c r="N22" i="28"/>
  <c r="AF22" i="28"/>
  <c r="AR22" i="28"/>
  <c r="H22" i="30"/>
  <c r="P22" i="30"/>
  <c r="H22" i="31"/>
  <c r="P22" i="31"/>
  <c r="U22" i="27"/>
  <c r="AI22" i="27"/>
  <c r="AU22" i="27"/>
  <c r="K22" i="29"/>
  <c r="I22" i="30"/>
  <c r="I22" i="31"/>
  <c r="J22" i="33"/>
  <c r="U22" i="33"/>
  <c r="AG22" i="33"/>
  <c r="I22" i="36"/>
  <c r="U22" i="36"/>
  <c r="AC22" i="36"/>
  <c r="F16" i="29"/>
  <c r="G16" i="29"/>
  <c r="Q12" i="31"/>
  <c r="G16" i="30"/>
  <c r="AL7" i="41"/>
  <c r="AP7" i="41"/>
  <c r="AK6" i="41"/>
  <c r="AO6" i="41"/>
  <c r="S22" i="30"/>
  <c r="T21" i="36"/>
  <c r="S21" i="28"/>
  <c r="Q15" i="29"/>
  <c r="F21" i="32"/>
  <c r="E16" i="36"/>
  <c r="AY17" i="27"/>
  <c r="E21" i="25"/>
  <c r="E21" i="31"/>
  <c r="AD17" i="36"/>
  <c r="F21" i="36"/>
  <c r="AD19" i="36"/>
  <c r="F21" i="25"/>
  <c r="AD18" i="25"/>
  <c r="Q13" i="30"/>
  <c r="E21" i="34"/>
  <c r="D21" i="34" s="1"/>
  <c r="L21" i="34"/>
  <c r="W20" i="34"/>
  <c r="S21" i="36"/>
  <c r="Q17" i="23"/>
  <c r="Q19" i="23"/>
  <c r="G16" i="25"/>
  <c r="Q15" i="26"/>
  <c r="Q13" i="28"/>
  <c r="AL17" i="28"/>
  <c r="Q20" i="29"/>
  <c r="F16" i="36"/>
  <c r="T16" i="36"/>
  <c r="R16" i="36"/>
  <c r="F16" i="39"/>
  <c r="F22" i="39" s="1"/>
  <c r="E21" i="39"/>
  <c r="F21" i="26"/>
  <c r="AY17" i="28"/>
  <c r="S21" i="23"/>
  <c r="AD13" i="23"/>
  <c r="AD15" i="23"/>
  <c r="T21" i="23"/>
  <c r="Q19" i="27"/>
  <c r="Q18" i="31"/>
  <c r="Q17" i="32"/>
  <c r="AJ20" i="34"/>
  <c r="D16" i="35"/>
  <c r="E21" i="38"/>
  <c r="Q12" i="40"/>
  <c r="F16" i="40"/>
  <c r="Q18" i="40"/>
  <c r="G21" i="23"/>
  <c r="AD17" i="23"/>
  <c r="AD19" i="23"/>
  <c r="Q18" i="24"/>
  <c r="Q18" i="25"/>
  <c r="Q18" i="26"/>
  <c r="W16" i="27"/>
  <c r="Q14" i="28"/>
  <c r="AL18" i="28"/>
  <c r="G21" i="29"/>
  <c r="F21" i="31"/>
  <c r="X16" i="33"/>
  <c r="AJ14" i="33"/>
  <c r="Q12" i="25"/>
  <c r="S16" i="25"/>
  <c r="Q14" i="25"/>
  <c r="AD17" i="25"/>
  <c r="AD19" i="25"/>
  <c r="R21" i="25"/>
  <c r="E16" i="26"/>
  <c r="V16" i="27"/>
  <c r="V22" i="27" s="1"/>
  <c r="AY19" i="27"/>
  <c r="Q17" i="31"/>
  <c r="G21" i="31"/>
  <c r="Q12" i="24"/>
  <c r="Q20" i="24"/>
  <c r="Q17" i="25"/>
  <c r="Q19" i="25"/>
  <c r="AD20" i="25"/>
  <c r="T13" i="27"/>
  <c r="Q15" i="27"/>
  <c r="AY15" i="27"/>
  <c r="AL19" i="27"/>
  <c r="AL20" i="27"/>
  <c r="M21" i="33"/>
  <c r="F17" i="33"/>
  <c r="Q14" i="29"/>
  <c r="G16" i="32"/>
  <c r="Q15" i="32"/>
  <c r="W14" i="33"/>
  <c r="K16" i="33"/>
  <c r="Q18" i="30"/>
  <c r="Q19" i="30"/>
  <c r="W18" i="33"/>
  <c r="Q20" i="31"/>
  <c r="Y16" i="33"/>
  <c r="F18" i="34"/>
  <c r="AJ19" i="34"/>
  <c r="T15" i="28"/>
  <c r="T19" i="28"/>
  <c r="T20" i="28"/>
  <c r="E16" i="31"/>
  <c r="Q13" i="31"/>
  <c r="Q19" i="31"/>
  <c r="L16" i="33"/>
  <c r="AJ12" i="33"/>
  <c r="H16" i="34"/>
  <c r="M16" i="34"/>
  <c r="I16" i="34"/>
  <c r="AJ18" i="34"/>
  <c r="Q18" i="36"/>
  <c r="E21" i="36"/>
  <c r="Q20" i="36"/>
  <c r="G16" i="36"/>
  <c r="Q13" i="36"/>
  <c r="S16" i="36"/>
  <c r="Q15" i="36"/>
  <c r="E16" i="38"/>
  <c r="D16" i="38" s="1"/>
  <c r="G16" i="40"/>
  <c r="F16" i="38"/>
  <c r="E16" i="39"/>
  <c r="Q13" i="40"/>
  <c r="E16" i="25"/>
  <c r="AY14" i="27"/>
  <c r="AN16" i="27"/>
  <c r="Q13" i="23"/>
  <c r="Q15" i="23"/>
  <c r="R21" i="23"/>
  <c r="AD20" i="23"/>
  <c r="Q19" i="24"/>
  <c r="AD13" i="25"/>
  <c r="AD15" i="25"/>
  <c r="T21" i="25"/>
  <c r="Q17" i="26"/>
  <c r="T14" i="27"/>
  <c r="AL14" i="27"/>
  <c r="AA16" i="27"/>
  <c r="Q20" i="23"/>
  <c r="F21" i="24"/>
  <c r="Q13" i="25"/>
  <c r="Q15" i="25"/>
  <c r="E21" i="26"/>
  <c r="Q20" i="26"/>
  <c r="T17" i="27"/>
  <c r="Q12" i="27"/>
  <c r="AL13" i="27"/>
  <c r="Q14" i="27"/>
  <c r="V21" i="27"/>
  <c r="AL13" i="28"/>
  <c r="AY14" i="28"/>
  <c r="AN16" i="28"/>
  <c r="V21" i="28"/>
  <c r="AO21" i="28"/>
  <c r="T18" i="28"/>
  <c r="AL19" i="28"/>
  <c r="AL18" i="27"/>
  <c r="T20" i="27"/>
  <c r="Q17" i="28"/>
  <c r="Q17" i="24"/>
  <c r="AD12" i="25"/>
  <c r="AD14" i="25"/>
  <c r="S21" i="25"/>
  <c r="Q19" i="26"/>
  <c r="AO21" i="27"/>
  <c r="AO22" i="27" s="1"/>
  <c r="Q17" i="27"/>
  <c r="AA21" i="27"/>
  <c r="T18" i="27"/>
  <c r="Q20" i="27"/>
  <c r="Q12" i="28"/>
  <c r="T14" i="28"/>
  <c r="AL15" i="28"/>
  <c r="G21" i="28"/>
  <c r="E21" i="28"/>
  <c r="Q20" i="28"/>
  <c r="AM21" i="28"/>
  <c r="W21" i="28"/>
  <c r="Q18" i="28"/>
  <c r="Q15" i="30"/>
  <c r="Q14" i="32"/>
  <c r="G21" i="32"/>
  <c r="X21" i="34"/>
  <c r="F19" i="34"/>
  <c r="W19" i="34"/>
  <c r="E16" i="32"/>
  <c r="L21" i="33"/>
  <c r="Z21" i="33"/>
  <c r="Z16" i="34"/>
  <c r="K21" i="34"/>
  <c r="E21" i="32"/>
  <c r="Q18" i="32"/>
  <c r="Q13" i="29"/>
  <c r="Q18" i="29"/>
  <c r="Q14" i="30"/>
  <c r="Q15" i="31"/>
  <c r="Q13" i="32"/>
  <c r="Q20" i="32"/>
  <c r="W18" i="34"/>
  <c r="Q12" i="29"/>
  <c r="Q17" i="29"/>
  <c r="Q12" i="30"/>
  <c r="Q14" i="31"/>
  <c r="Q12" i="32"/>
  <c r="Q19" i="32"/>
  <c r="W12" i="33"/>
  <c r="AJ13" i="33"/>
  <c r="F15" i="33"/>
  <c r="AJ15" i="33"/>
  <c r="I21" i="33"/>
  <c r="AJ18" i="33"/>
  <c r="F20" i="33"/>
  <c r="L16" i="34"/>
  <c r="W13" i="34"/>
  <c r="Y21" i="34"/>
  <c r="W13" i="33"/>
  <c r="F14" i="33"/>
  <c r="W15" i="33"/>
  <c r="F18" i="33"/>
  <c r="W19" i="33"/>
  <c r="AJ20" i="33"/>
  <c r="W15" i="34"/>
  <c r="F19" i="33"/>
  <c r="W20" i="33"/>
  <c r="AJ17" i="34"/>
  <c r="F20" i="34"/>
  <c r="AD13" i="36"/>
  <c r="AD15" i="36"/>
  <c r="G21" i="36"/>
  <c r="G21" i="40"/>
  <c r="AD12" i="36"/>
  <c r="AD14" i="36"/>
  <c r="Q17" i="36"/>
  <c r="Q19" i="36"/>
  <c r="Q12" i="36"/>
  <c r="Q14" i="36"/>
  <c r="R21" i="36"/>
  <c r="AD18" i="36"/>
  <c r="AD20" i="36"/>
  <c r="Q15" i="40"/>
  <c r="Q20" i="40"/>
  <c r="Q14" i="40"/>
  <c r="AQ7" i="41"/>
  <c r="AL6" i="41"/>
  <c r="AP6" i="41"/>
  <c r="AN7" i="41"/>
  <c r="AN6" i="41"/>
  <c r="AM7" i="41"/>
  <c r="AM6" i="41"/>
  <c r="AK7" i="41"/>
  <c r="E16" i="23"/>
  <c r="G21" i="24"/>
  <c r="F16" i="26"/>
  <c r="AB16" i="27"/>
  <c r="Z21" i="27"/>
  <c r="AM21" i="27"/>
  <c r="Z16" i="28"/>
  <c r="AO16" i="28"/>
  <c r="AB21" i="28"/>
  <c r="E21" i="40"/>
  <c r="R16" i="23"/>
  <c r="Q15" i="24"/>
  <c r="R16" i="25"/>
  <c r="AM16" i="27"/>
  <c r="AM22" i="27" s="1"/>
  <c r="S16" i="28"/>
  <c r="E16" i="28"/>
  <c r="F21" i="28"/>
  <c r="G21" i="30"/>
  <c r="E21" i="23"/>
  <c r="Q14" i="24"/>
  <c r="Q13" i="26"/>
  <c r="Z16" i="27"/>
  <c r="AB21" i="27"/>
  <c r="Z21" i="28"/>
  <c r="Q13" i="24"/>
  <c r="Q12" i="26"/>
  <c r="G21" i="26"/>
  <c r="Q13" i="27"/>
  <c r="W21" i="27"/>
  <c r="AL17" i="27"/>
  <c r="T19" i="27"/>
  <c r="G16" i="26"/>
  <c r="Q14" i="26"/>
  <c r="AN21" i="27"/>
  <c r="Q18" i="27"/>
  <c r="AA16" i="28"/>
  <c r="T13" i="28"/>
  <c r="AL14" i="28"/>
  <c r="AY15" i="28"/>
  <c r="T17" i="28"/>
  <c r="Q19" i="28"/>
  <c r="AL20" i="28"/>
  <c r="R16" i="30"/>
  <c r="Q17" i="30"/>
  <c r="F16" i="28"/>
  <c r="V16" i="28"/>
  <c r="AB16" i="28"/>
  <c r="E21" i="29"/>
  <c r="R21" i="30"/>
  <c r="F16" i="31"/>
  <c r="G16" i="28"/>
  <c r="W16" i="28"/>
  <c r="AM16" i="28"/>
  <c r="Q15" i="28"/>
  <c r="AA21" i="28"/>
  <c r="AY19" i="28"/>
  <c r="AN21" i="28"/>
  <c r="F21" i="29"/>
  <c r="E21" i="30"/>
  <c r="E22" i="30" s="1"/>
  <c r="G16" i="31"/>
  <c r="M16" i="33"/>
  <c r="F15" i="34"/>
  <c r="F16" i="30"/>
  <c r="F16" i="32"/>
  <c r="AJ14" i="34"/>
  <c r="F14" i="34"/>
  <c r="F17" i="34"/>
  <c r="W17" i="34"/>
  <c r="Q19" i="29"/>
  <c r="Q20" i="30"/>
  <c r="Z16" i="33"/>
  <c r="X21" i="33"/>
  <c r="W17" i="33"/>
  <c r="F13" i="34"/>
  <c r="F12" i="33"/>
  <c r="D16" i="39"/>
  <c r="H16" i="33"/>
  <c r="H22" i="33" s="1"/>
  <c r="Y21" i="33"/>
  <c r="K21" i="33"/>
  <c r="E16" i="34"/>
  <c r="D16" i="34" s="1"/>
  <c r="K16" i="34"/>
  <c r="Y16" i="34"/>
  <c r="AJ12" i="34"/>
  <c r="F12" i="34"/>
  <c r="H21" i="34"/>
  <c r="M21" i="34"/>
  <c r="Z21" i="34"/>
  <c r="F13" i="33"/>
  <c r="AJ17" i="33"/>
  <c r="AJ19" i="33"/>
  <c r="I21" i="34"/>
  <c r="W12" i="34"/>
  <c r="W14" i="34"/>
  <c r="AJ13" i="34"/>
  <c r="AJ15" i="34"/>
  <c r="X16" i="34"/>
  <c r="D21" i="35"/>
  <c r="E16" i="40"/>
  <c r="F21" i="40"/>
  <c r="Q17" i="40"/>
  <c r="Q19" i="40"/>
  <c r="I22" i="33" l="1"/>
  <c r="E22" i="29"/>
  <c r="F22" i="31"/>
  <c r="M22" i="33"/>
  <c r="E22" i="31"/>
  <c r="D21" i="39"/>
  <c r="E22" i="39"/>
  <c r="F22" i="38"/>
  <c r="F22" i="30"/>
  <c r="W22" i="27"/>
  <c r="D21" i="38"/>
  <c r="E22" i="38"/>
  <c r="V22" i="28"/>
  <c r="AD16" i="23"/>
  <c r="D22" i="39"/>
  <c r="D22" i="38"/>
  <c r="W22" i="28"/>
  <c r="F22" i="29"/>
  <c r="AM22" i="28"/>
  <c r="X22" i="33"/>
  <c r="Z22" i="33"/>
  <c r="E22" i="40"/>
  <c r="G22" i="29"/>
  <c r="T22" i="36"/>
  <c r="G22" i="30"/>
  <c r="G22" i="36"/>
  <c r="AA22" i="27"/>
  <c r="Q21" i="31"/>
  <c r="D21" i="31" s="1"/>
  <c r="F22" i="40"/>
  <c r="R22" i="36"/>
  <c r="G22" i="31"/>
  <c r="F22" i="28"/>
  <c r="E22" i="28"/>
  <c r="AO22" i="28"/>
  <c r="AN22" i="27"/>
  <c r="L22" i="33"/>
  <c r="S22" i="28"/>
  <c r="Z22" i="28"/>
  <c r="AN22" i="28"/>
  <c r="S22" i="36"/>
  <c r="Y22" i="33"/>
  <c r="E22" i="36"/>
  <c r="Z22" i="27"/>
  <c r="Q16" i="31"/>
  <c r="G22" i="28"/>
  <c r="AB22" i="28"/>
  <c r="R22" i="30"/>
  <c r="Q16" i="32"/>
  <c r="D16" i="32" s="1"/>
  <c r="G22" i="40"/>
  <c r="K22" i="33"/>
  <c r="F22" i="36"/>
  <c r="AA22" i="28"/>
  <c r="AB22" i="27"/>
  <c r="Q21" i="27"/>
  <c r="D21" i="27" s="1"/>
  <c r="Q16" i="27"/>
  <c r="D16" i="27" s="1"/>
  <c r="AL21" i="28"/>
  <c r="AY21" i="27"/>
  <c r="AY21" i="28"/>
  <c r="AJ21" i="34"/>
  <c r="AD21" i="25"/>
  <c r="Q21" i="25"/>
  <c r="D21" i="25" s="1"/>
  <c r="C21" i="25" s="1"/>
  <c r="W21" i="33"/>
  <c r="AD16" i="25"/>
  <c r="Q16" i="25"/>
  <c r="AD21" i="23"/>
  <c r="F16" i="34"/>
  <c r="Q16" i="40"/>
  <c r="Q16" i="36"/>
  <c r="AD16" i="36"/>
  <c r="Q16" i="29"/>
  <c r="Q21" i="24"/>
  <c r="D21" i="24" s="1"/>
  <c r="Q16" i="23"/>
  <c r="D16" i="23" s="1"/>
  <c r="C16" i="23" s="1"/>
  <c r="F21" i="33"/>
  <c r="C21" i="33" s="1"/>
  <c r="M13" i="19" s="1"/>
  <c r="M25" i="19" s="1"/>
  <c r="Q21" i="23"/>
  <c r="W21" i="34"/>
  <c r="Q21" i="32"/>
  <c r="D21" i="32" s="1"/>
  <c r="AD21" i="36"/>
  <c r="Q21" i="36"/>
  <c r="AJ16" i="33"/>
  <c r="AL21" i="27"/>
  <c r="Q21" i="26"/>
  <c r="D21" i="26" s="1"/>
  <c r="AJ21" i="33"/>
  <c r="W16" i="34"/>
  <c r="F16" i="33"/>
  <c r="Q16" i="30"/>
  <c r="D16" i="30" s="1"/>
  <c r="Q21" i="29"/>
  <c r="D21" i="29" s="1"/>
  <c r="AL16" i="27"/>
  <c r="T16" i="28"/>
  <c r="Q16" i="24"/>
  <c r="T21" i="28"/>
  <c r="AL16" i="28"/>
  <c r="AY16" i="28"/>
  <c r="Q21" i="40"/>
  <c r="T21" i="27"/>
  <c r="Q21" i="28"/>
  <c r="D21" i="28" s="1"/>
  <c r="AY16" i="27"/>
  <c r="AJ16" i="34"/>
  <c r="F21" i="34"/>
  <c r="W16" i="33"/>
  <c r="Q21" i="30"/>
  <c r="D21" i="30" s="1"/>
  <c r="Q16" i="28"/>
  <c r="D16" i="28" s="1"/>
  <c r="T16" i="27"/>
  <c r="Q16" i="26"/>
  <c r="B25" i="19"/>
  <c r="B24" i="19"/>
  <c r="C21" i="29" l="1"/>
  <c r="I13" i="19" s="1"/>
  <c r="I25" i="19" s="1"/>
  <c r="C21" i="30"/>
  <c r="J13" i="19" s="1"/>
  <c r="J25" i="19" s="1"/>
  <c r="C21" i="32"/>
  <c r="L13" i="19" s="1"/>
  <c r="L25" i="19" s="1"/>
  <c r="C21" i="31"/>
  <c r="K13" i="19" s="1"/>
  <c r="K25" i="19" s="1"/>
  <c r="C16" i="32"/>
  <c r="L12" i="19" s="1"/>
  <c r="L24" i="19" s="1"/>
  <c r="C21" i="24"/>
  <c r="D13" i="19" s="1"/>
  <c r="D25" i="19" s="1"/>
  <c r="C21" i="34"/>
  <c r="N13" i="19" s="1"/>
  <c r="N25" i="19" s="1"/>
  <c r="C16" i="34"/>
  <c r="N12" i="19" s="1"/>
  <c r="N24" i="19" s="1"/>
  <c r="C21" i="26"/>
  <c r="F13" i="19" s="1"/>
  <c r="F25" i="19" s="1"/>
  <c r="T22" i="27"/>
  <c r="R22" i="27"/>
  <c r="AY22" i="27"/>
  <c r="AJ22" i="33"/>
  <c r="W22" i="33"/>
  <c r="AY22" i="28"/>
  <c r="AL22" i="28"/>
  <c r="Q22" i="36"/>
  <c r="F22" i="33"/>
  <c r="U12" i="19"/>
  <c r="C12" i="19"/>
  <c r="C24" i="19" s="1"/>
  <c r="AD22" i="36"/>
  <c r="D16" i="40"/>
  <c r="C16" i="40" s="1"/>
  <c r="T12" i="19" s="1"/>
  <c r="D21" i="40"/>
  <c r="C21" i="40" s="1"/>
  <c r="T13" i="19" s="1"/>
  <c r="Q22" i="40"/>
  <c r="AL22" i="27"/>
  <c r="Q22" i="28"/>
  <c r="Q22" i="30"/>
  <c r="Q22" i="31"/>
  <c r="D16" i="29"/>
  <c r="Q22" i="29"/>
  <c r="T22" i="28"/>
  <c r="Q22" i="27"/>
  <c r="E13" i="19"/>
  <c r="E25" i="19" s="1"/>
  <c r="D16" i="36"/>
  <c r="C16" i="36" s="1"/>
  <c r="D16" i="25"/>
  <c r="D21" i="23"/>
  <c r="C21" i="23" s="1"/>
  <c r="D21" i="36"/>
  <c r="D16" i="26"/>
  <c r="D16" i="31"/>
  <c r="R22" i="28"/>
  <c r="D16" i="24"/>
  <c r="C16" i="25" l="1"/>
  <c r="E12" i="19" s="1"/>
  <c r="E24" i="19" s="1"/>
  <c r="C16" i="24"/>
  <c r="D12" i="19" s="1"/>
  <c r="D24" i="19" s="1"/>
  <c r="C16" i="30"/>
  <c r="J12" i="19" s="1"/>
  <c r="J24" i="19" s="1"/>
  <c r="C16" i="31"/>
  <c r="K12" i="19" s="1"/>
  <c r="K24" i="19" s="1"/>
  <c r="C21" i="27"/>
  <c r="G13" i="19" s="1"/>
  <c r="G25" i="19" s="1"/>
  <c r="C16" i="26"/>
  <c r="F12" i="19" s="1"/>
  <c r="F24" i="19" s="1"/>
  <c r="C16" i="33"/>
  <c r="M12" i="19" s="1"/>
  <c r="M24" i="19" s="1"/>
  <c r="C21" i="36"/>
  <c r="P13" i="19" s="1"/>
  <c r="C21" i="28"/>
  <c r="H13" i="19" s="1"/>
  <c r="H25" i="19" s="1"/>
  <c r="C16" i="29"/>
  <c r="I12" i="19" s="1"/>
  <c r="I24" i="19" s="1"/>
  <c r="U13" i="19"/>
  <c r="C13" i="19"/>
  <c r="C25" i="19" s="1"/>
  <c r="P12" i="19"/>
  <c r="C16" i="28" l="1"/>
  <c r="H12" i="19" s="1"/>
  <c r="H24" i="19" s="1"/>
  <c r="C16" i="27"/>
  <c r="G12" i="19" s="1"/>
  <c r="G24" i="19" s="1"/>
</calcChain>
</file>

<file path=xl/sharedStrings.xml><?xml version="1.0" encoding="utf-8"?>
<sst xmlns="http://schemas.openxmlformats.org/spreadsheetml/2006/main" count="1398" uniqueCount="231">
  <si>
    <t>COMUNA</t>
  </si>
  <si>
    <t>METAS COMPONENTE ACTIVIDAD GENERAL</t>
  </si>
  <si>
    <t>META Nº11</t>
  </si>
  <si>
    <t>META Nº12</t>
  </si>
  <si>
    <t>META Nº1</t>
  </si>
  <si>
    <t>META Nº2</t>
  </si>
  <si>
    <t>META Nº3</t>
  </si>
  <si>
    <t>META Nº4</t>
  </si>
  <si>
    <t>META Nº5</t>
  </si>
  <si>
    <t>META Nº6</t>
  </si>
  <si>
    <t>META Nº7</t>
  </si>
  <si>
    <t>META Nº8</t>
  </si>
  <si>
    <t>META Nº9</t>
  </si>
  <si>
    <t>META Nº10</t>
  </si>
  <si>
    <t>LA HIGUERA</t>
  </si>
  <si>
    <t>PAIHUANO</t>
  </si>
  <si>
    <t>META Nº13</t>
  </si>
  <si>
    <t>MINISTERIO DE SALUD</t>
  </si>
  <si>
    <t>SERVICIO DE SALUD COQUIMBO</t>
  </si>
  <si>
    <t>SUBDIRECCION DE GESTION  ASISTENCIAL</t>
  </si>
  <si>
    <t>SUBDEPTO DE ESTADÍSTICA Y GESTIÓN DE LA INFORMACIÓN</t>
  </si>
  <si>
    <t>RESUMEN DE CUMPLIMIENTO DE METAS A MARZO 2016</t>
  </si>
  <si>
    <t xml:space="preserve">EMP hombres 20 a 44 años </t>
  </si>
  <si>
    <t>EMP mujeres de 45 a 64 años</t>
  </si>
  <si>
    <t>EMP 65 y mas años</t>
  </si>
  <si>
    <t xml:space="preserve">Control embarazada </t>
  </si>
  <si>
    <t xml:space="preserve">Alta odontologica menores de 20 años </t>
  </si>
  <si>
    <t>Gestion de reclamos</t>
  </si>
  <si>
    <t xml:space="preserve">Cobertura DM2 en personas de 15 y mas años </t>
  </si>
  <si>
    <t xml:space="preserve">Cobertutra HTA en personas de 15 y mas años </t>
  </si>
  <si>
    <t>Cobertura de Evaluación del desarrollo Psicomotor de niños/as de 12 a 23 meses bajo control</t>
  </si>
  <si>
    <t xml:space="preserve">Visita domiciliaria integral </t>
  </si>
  <si>
    <t>Cobertura de Atención de Asma en Población general y EPOC en personas de 40 años y más</t>
  </si>
  <si>
    <t xml:space="preserve"> Cobertura de Atención Integral de trastornos mentales en personas de 5 y más años </t>
  </si>
  <si>
    <t xml:space="preserve">Cobertura de control de salud integral a adolescentes de 10 a 14 años </t>
  </si>
  <si>
    <t>CUMPLIMIENTO GENERAL</t>
  </si>
  <si>
    <t>CORTE A MARZO</t>
  </si>
  <si>
    <t>METAS COMPONENTE ESTRATEGIA RISS, PRODUCCIÓN,COBERTURA EFECTIVA E IMPACTO SANITARIO</t>
  </si>
  <si>
    <t>META Nº3.1</t>
  </si>
  <si>
    <t>META Nº8.1</t>
  </si>
  <si>
    <t>META Nº8.2</t>
  </si>
  <si>
    <t>META Nº8.3</t>
  </si>
  <si>
    <t>META Nº14</t>
  </si>
  <si>
    <t>META Nº17</t>
  </si>
  <si>
    <t>META Nº18</t>
  </si>
  <si>
    <t>META Nº19</t>
  </si>
  <si>
    <t>META Nº20</t>
  </si>
  <si>
    <t>META Nº21</t>
  </si>
  <si>
    <t>Familias Evaluadas según riesgo (*)</t>
  </si>
  <si>
    <t>Gestion de Reclamos APS</t>
  </si>
  <si>
    <t>Consultas de Morbilidad y Controles Médicos</t>
  </si>
  <si>
    <t>SIC derivadas desde la APS al Nivel Secundario</t>
  </si>
  <si>
    <t xml:space="preserve">EMP hombres 20 a 64 años </t>
  </si>
  <si>
    <t>Evaluación del desarrollo Psicomotor de niños/as de 12 a 23 meses bajo control</t>
  </si>
  <si>
    <t xml:space="preserve">Control de salud integral adolescentes de 10 a 14 años </t>
  </si>
  <si>
    <t>Capacitación a Cuidadores de personas con Dependencia Severa con Pago de Estipendio (*)</t>
  </si>
  <si>
    <t>Cobertura DM2 en personas de 15 y mas años (*)</t>
  </si>
  <si>
    <t>Cobertutra HTA en personas de 15 y mas años (*)</t>
  </si>
  <si>
    <t>Proporción de Niñas y Niños de 3 años libre de Caries</t>
  </si>
  <si>
    <t>N/A</t>
  </si>
  <si>
    <t>LA  HIGUERA</t>
  </si>
  <si>
    <t>ESTABLECIMIENTO</t>
  </si>
  <si>
    <t>CUMPLIMIENTO</t>
  </si>
  <si>
    <t>Indicador</t>
  </si>
  <si>
    <t>META 2 : FAMILIAS EVALUADAS SEGÚN RIESGO FAMILIAR</t>
  </si>
  <si>
    <t>NUMERADOR</t>
  </si>
  <si>
    <t>DENOMINADOR</t>
  </si>
  <si>
    <t>Nº de familias evaluadas según riesgo familiar</t>
  </si>
  <si>
    <t>Resultado</t>
  </si>
  <si>
    <t>A JUNIO</t>
  </si>
  <si>
    <t>A DICBRE</t>
  </si>
  <si>
    <t>META 3.1: GESTION DE RECLAMOS EN APS</t>
  </si>
  <si>
    <t>Nº total de reclamos respondidos con solución dentro de los plazos legales establecidos (15 días hábiles)</t>
  </si>
  <si>
    <t>Nº total de reclamos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</si>
  <si>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</si>
  <si>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</si>
  <si>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</si>
  <si>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</si>
  <si>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</si>
  <si>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</si>
  <si>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</si>
  <si>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</si>
  <si>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SEPBRE</t>
  </si>
  <si>
    <t>OCTBRE</t>
  </si>
  <si>
    <t>NOVBRE</t>
  </si>
  <si>
    <t>DICBRE</t>
  </si>
  <si>
    <t>TOTAL</t>
  </si>
  <si>
    <t>META 5: TASA DE CONSULTAS DE MORBILIDAD Y CONTROLES MEDICOS POR HABITANTE/AÑO</t>
  </si>
  <si>
    <t>Nº de consultas de morbilidad y controles médicos realizadas</t>
  </si>
  <si>
    <t>META 6: SOLICITUDES DE INTERCONSULTAS A ESPECIALIDAD NIVEL SECUNDARIO DESDE LA APS</t>
  </si>
  <si>
    <t xml:space="preserve">Nº de SIC  a especialidad médica en el nivel secundario </t>
  </si>
  <si>
    <t>N° Total de Consultas y Controles Médicos en APS</t>
  </si>
  <si>
    <t>META 7: TASA DE VISITA DOMICILIARIA INTEGRAL</t>
  </si>
  <si>
    <t>Nº de visitas domiciliarias integrales realizadas</t>
  </si>
  <si>
    <t>META 8.1: COBERTURA EXAMEN DE MEDICINA PREVENTIVA (EMP), EN HOMBRES DE 20 A 64 AÑOS</t>
  </si>
  <si>
    <t>Nº Examen de Medicina Preventiva (EMP) realizado en población masculina de 20 a 64 años</t>
  </si>
  <si>
    <t>Población masculina de 20 a 64 años bajo control en programa de salud cardiovascular</t>
  </si>
  <si>
    <t>Ingresos de población masculina al PSCV de 20 y 64 años</t>
  </si>
  <si>
    <t>Egresos de población masculina al PSCV de 20 y 64 años</t>
  </si>
  <si>
    <t>A ABRIL</t>
  </si>
  <si>
    <t>A JULIO</t>
  </si>
  <si>
    <t>A OCTBRE</t>
  </si>
  <si>
    <t>META 8.2: COBERTURA EXAMEN DE MEDICINA PREVENTIVA (EMP), EN MUJERES DE 45 A 64 AÑOS</t>
  </si>
  <si>
    <t>Nº Examen de Medicina Preventiva (EMP) realizado en población femenina de 45 a 64 años</t>
  </si>
  <si>
    <t>Población femenina de 45 a 64 años bajo control en Programa Salud Cardiovascular</t>
  </si>
  <si>
    <t>Ingresos de población femenina al PSCV de 45 y 65 años</t>
  </si>
  <si>
    <t>Egresos de población Femenina al PSCV de 45 a 65 años</t>
  </si>
  <si>
    <t>META 8.3: COBERTURA EXAMEN DE MEDICINA PREVENTIVA (EMPAM) EN PERSONAS DE 65 AÑOS Y MÁS</t>
  </si>
  <si>
    <t>N° de adultos de 65 y más años con Examen de Medicina Preventiva</t>
  </si>
  <si>
    <t>META 9: COBERTURA DE EVALUACIÓN DEL DESARROLLO PSICOMOTOR DE NIÑOS Y NIÑAS DE 12 A 23 MESES BAJO CONTROL</t>
  </si>
  <si>
    <t>Niños y niñas 12 a 23 con Evaluación del Desarrollo Psicomotor</t>
  </si>
  <si>
    <t>Niños y Niñas entre 12 a 23 meses bajo control</t>
  </si>
  <si>
    <t>A AGOSTO</t>
  </si>
  <si>
    <t>META 10: COBERTURA DE CONTROL DE SALUD INTEGRAL EN ADOLESCENTES DE 10 14 AÑOS</t>
  </si>
  <si>
    <t xml:space="preserve">Nº de controles  de salud integral, realizados a adolescentes  de 10 a 14 años </t>
  </si>
  <si>
    <t>META 11: PROPORCIÓN DE MENORES DE 20 AÑOS CON ALTA ODONTOLÓGICA TOTAL</t>
  </si>
  <si>
    <t xml:space="preserve">META 12: COBERTURA DE ATENCIÓN INTEGRAL A PERSONAS DE 5 AÑOS Y MAS CON TRASTORNOS MENTALES </t>
  </si>
  <si>
    <t>Nº de personas de 5 años y más con trastorno mental bajo control</t>
  </si>
  <si>
    <t>Ingresos de personas con trastorno mental de 5 años y más</t>
  </si>
  <si>
    <t>Egresos de personas con trastorno mental de 5 años y más</t>
  </si>
  <si>
    <t>Nº de personas con diagnóstico de Asma Bajo Control y de personas con EPOC de 40 años y más bajo control</t>
  </si>
  <si>
    <t>Ingresos de personas con Asma y EPOC de 40 años en Sala IRA-ERA</t>
  </si>
  <si>
    <t>Egresos de personas con Asma y EPOC de 40 años en Sala IRA-ERA</t>
  </si>
  <si>
    <t>Nº de personas con Asma y EPOC  estimada según prevalencia</t>
  </si>
  <si>
    <t>META 14 : CAPACITACIÓN A CUIDADORES DE PERSONAS CON DEPENDENCIA CON PAGO DE ESTIPENDIO</t>
  </si>
  <si>
    <t>Nº de cuidadores de personas con dependencia severa con pago de estipendio capacitados</t>
  </si>
  <si>
    <t>Nº total de cuidadores de personas con dependencia severa con pago de estipendio</t>
  </si>
  <si>
    <t>META 17: INGRESO PRECOZ A CONTROL DE EMBARAZO</t>
  </si>
  <si>
    <t>Nº de mujeres embarazadas ingresadas antes de las 14 semanas a control</t>
  </si>
  <si>
    <t>Total de mujeres embarazadas ingresadas a control</t>
  </si>
  <si>
    <t xml:space="preserve">META 18 : COBERTURA DE MÉTODOS ANTICONCEPTIVOS EN ADOLESCENTES  </t>
  </si>
  <si>
    <t>META 19: COBERTURA EFECTIVA DE TRATAMIENTO EN PERSONAS DE 15 AÑOS Y MAS CON DIABETES MELLITUS 2</t>
  </si>
  <si>
    <t>Nº de personas con DM2 que cumplen Metas de Compensación definidas</t>
  </si>
  <si>
    <t>Nº de personas con DM 2 de 15 a 79 años con Hb A1c bajo 7%</t>
  </si>
  <si>
    <t>Nº de personas con DM 2 de 80 y más años con  Hb A1c bajo 8%</t>
  </si>
  <si>
    <t>Nº de diabéticos de 15 y más, esperados según prevalencia</t>
  </si>
  <si>
    <t xml:space="preserve">META 20: COBERTURA EFECTIVA DE TRATAMIENTO EN PERSONAS DE 15 AÑOS Y MAS CON HIPERTENSION ARTERIAL </t>
  </si>
  <si>
    <t>Nº de personas hipertensas que cumplen Metas de Compensación definidas</t>
  </si>
  <si>
    <t>Nº de personas hipertensas de 15 a 79 años con PA&lt; 140/90 mm Hg</t>
  </si>
  <si>
    <t>Nº de personas hipertensas de 80 y más años con PA&lt; 150/90 mm Hg</t>
  </si>
  <si>
    <t>Nº de Hipertensos de 15 y más, esperados según prevalencia</t>
  </si>
  <si>
    <t>META 21: PROPORCIÓN DE NIÑAS Y NIÑOS DE 3 AÑOS LIBRE DE CARIES</t>
  </si>
  <si>
    <t>Nº de niñas y niños menores de 3 años con regsitro de CEOD=0</t>
  </si>
  <si>
    <t>METAS ANUALES</t>
  </si>
  <si>
    <t>CODIGO COMUNA</t>
  </si>
  <si>
    <t>TIPO</t>
  </si>
  <si>
    <t>A OCTUBRE</t>
  </si>
  <si>
    <t>A DICIEMBRE</t>
  </si>
  <si>
    <t>META Nº 2</t>
  </si>
  <si>
    <t>META Nº 3.1</t>
  </si>
  <si>
    <t>META Nº 5</t>
  </si>
  <si>
    <t>META Nº 6</t>
  </si>
  <si>
    <t>META Nº 7</t>
  </si>
  <si>
    <t>META Nº 8.1</t>
  </si>
  <si>
    <t>META Nº 8.2</t>
  </si>
  <si>
    <t>META Nº 8.3</t>
  </si>
  <si>
    <t>DIF 2017-2016</t>
  </si>
  <si>
    <t>Nº</t>
  </si>
  <si>
    <t>SERVICIOS DE SALUD</t>
  </si>
  <si>
    <t>Porcentaje de familias evaluadas según riesgo familiar</t>
  </si>
  <si>
    <t>Gestión de reclamos en APS con enfoque participativo (porcentaje de reclamos respondidos dentro de plazo)</t>
  </si>
  <si>
    <t>Tasa de consultas de morbilidad  y de controles médicos, por habitante año</t>
  </si>
  <si>
    <t>SIC derivadas desde APS al Nivel Secundario</t>
  </si>
  <si>
    <t>Tasa de Visita Domiciliaria Integral</t>
  </si>
  <si>
    <t>EMP hombres 20 a 64 años</t>
  </si>
  <si>
    <t>EMP hombres y mujeres de 65 y mas años</t>
  </si>
  <si>
    <t>Cobertura de Evaluación del desarrollo Psicomotor en niños y niñas de 12 a 23 meses bajo control.</t>
  </si>
  <si>
    <t>Cobertura de control de salud integral a adolescentes de 10 a 14 años</t>
  </si>
  <si>
    <t>Proporción de menores de 20 años con alta odontologica total</t>
  </si>
  <si>
    <t>Cobertura de atención Integral a personas de 5 y más años con trastornos mentales</t>
  </si>
  <si>
    <t>Cobertura de atención de Asma en población general y EPOC en personas de 40 y más años</t>
  </si>
  <si>
    <t>Cobertura de capacitación a cuidadores de personas con dependencia severa con pago de estipendio</t>
  </si>
  <si>
    <t>Ingreso precoz de mujeres a control de embarazo</t>
  </si>
  <si>
    <t>Cobertura efectiva de Tratamiento en personas con Diabetes Mellitus 2, de 15 y más años</t>
  </si>
  <si>
    <t>Cobertura efectiva de Tratamiento en personas de 15 y más años, con Hipertensión Arterial</t>
  </si>
  <si>
    <t>COQUIMBO</t>
  </si>
  <si>
    <t>CANELA</t>
  </si>
  <si>
    <t>RURAL</t>
  </si>
  <si>
    <t>COMBARBALA</t>
  </si>
  <si>
    <t>URBANA</t>
  </si>
  <si>
    <t>ILLAPEL</t>
  </si>
  <si>
    <t>LA SERENA</t>
  </si>
  <si>
    <t>LOS VILOS</t>
  </si>
  <si>
    <t>MONTE PATRIA</t>
  </si>
  <si>
    <t>OVALLE</t>
  </si>
  <si>
    <t>PUNITAQUI</t>
  </si>
  <si>
    <t>RIO HURTADO</t>
  </si>
  <si>
    <t>SALAMANCA</t>
  </si>
  <si>
    <t>VICUÑA</t>
  </si>
  <si>
    <t>METAS A ABRIL</t>
  </si>
  <si>
    <t>METAS A JULIO</t>
  </si>
  <si>
    <t>METAS A OCTUBRE</t>
  </si>
  <si>
    <t>METAS A DICIEMBRE</t>
  </si>
  <si>
    <t xml:space="preserve">TOTAL </t>
  </si>
  <si>
    <t>04104-LA HIGUERA</t>
  </si>
  <si>
    <t>105314-CES. LA HIGUERA</t>
  </si>
  <si>
    <t xml:space="preserve">105500-P.S.R. CALETA HORNOS        </t>
  </si>
  <si>
    <t>105505-P.S.R. LOS CHOROS</t>
  </si>
  <si>
    <t>105506-P.S.R. EL TRAPICHE</t>
  </si>
  <si>
    <t>TOTAL LA HIGUERA</t>
  </si>
  <si>
    <t>04105-PAIHUANO</t>
  </si>
  <si>
    <t>105306-CES. PAIHUANO</t>
  </si>
  <si>
    <t>105475-P.S.R. HORCON</t>
  </si>
  <si>
    <t>105476-P.S.R. MONTE GRANDE</t>
  </si>
  <si>
    <t>105477-P.S.R. PISCO ELQUI</t>
  </si>
  <si>
    <t>TOTAL PAIHUANO</t>
  </si>
  <si>
    <t>COSTO FIJO</t>
  </si>
  <si>
    <t>Población Estimada</t>
  </si>
  <si>
    <t>Nº de familias (población estimada / 3,3)</t>
  </si>
  <si>
    <t>Población masculina de 20 a 64 años estimada, menos población bajo control en Programa Salud Cardiovascular</t>
  </si>
  <si>
    <t>Población masculina de 20 a 64 años estimada</t>
  </si>
  <si>
    <t>Total de familias Insciritas
   (población estimada/3,3)</t>
  </si>
  <si>
    <t>Población femenina de 45 a 64 años estimada, menos población bajo control en Programa Salud Cardiovascular</t>
  </si>
  <si>
    <t>Población femenina de 45 a 64 años estimada</t>
  </si>
  <si>
    <t>Población adolescente de 10 a 14 años estimada  en el establecimiento de salud</t>
  </si>
  <si>
    <t>Nº de personas con trastorno mental estimada según prevalencia de 5 años y más  (población estimada Fonasa de 5 y más años x 22%)</t>
  </si>
  <si>
    <t>META 13: COBERTURA DE ATENCIÓN DE ASMA  EN POBLACIÓN estimada Y EPOC EN PERSONAS DE 40 AÑOS Y MÁS</t>
  </si>
  <si>
    <t>Proporción de niñas y niños menores de 3 años libre de caries en población estimada</t>
  </si>
  <si>
    <t>Nº de adultos de 65 y más años estimados</t>
  </si>
  <si>
    <t>Nº de adolescentes de 15 a 19 años estimados que usan métodos de regulación de fertilidad (Bajo Control)</t>
  </si>
  <si>
    <t xml:space="preserve">Total de adolescentes de 15 a 19 años estimados
</t>
  </si>
  <si>
    <t>Nº de niñas y niños menores de 3 años estimados</t>
  </si>
  <si>
    <t>Cobertura de método anticonceptivos en adolescentes de 15 a 19 años estimados que usan métodos de regulación de la fertilidad</t>
  </si>
  <si>
    <t>A DIC 2017</t>
  </si>
  <si>
    <t>AÑO 2017</t>
  </si>
  <si>
    <t xml:space="preserve">Alta odontologica menores de 7 años a menor de 20 años </t>
  </si>
  <si>
    <t xml:space="preserve">Cobertura de Métodos Anticonceptivos en Adolescentes </t>
  </si>
  <si>
    <t>RESUMEN DE CUMPLIMIENTO DE METAS A MARZO 2018</t>
  </si>
  <si>
    <t>(*) Metas a Evaluar con Serie P de Junio 2018</t>
  </si>
  <si>
    <t>Nº de altas odontológicas en menores de 7 años a menor de 20 años</t>
  </si>
  <si>
    <t>Población inscrita de 7 años a menor de 20 años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</si>
</sst>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8">
    <numFmt numFmtId="7" formatCode="&quot;$&quot;\ #,##0.00;\-&quot;$&quot;\ #,##0.00"/>
    <numFmt numFmtId="43" formatCode="_-* #,##0.00_-;\-* #,##0.00_-;_-* &quot;-&quot;??_-;_-@_-"/>
    <numFmt numFmtId="164" formatCode="_-* #,##0_-;\-* #,##0_-;_-* &quot;-&quot;??_-;_-@_-"/>
    <numFmt numFmtId="165" formatCode="#,##0_ ;\-#,##0\ "/>
    <numFmt numFmtId="166" formatCode="_-* #,##0.00000_-;\-* #,##0.00000_-;_-* &quot;-&quot;??_-;_-@_-"/>
    <numFmt numFmtId="167" formatCode="0.0%"/>
    <numFmt numFmtId="168" formatCode="#,##0.0"/>
    <numFmt numFmtId="169" formatCode="_-* #,##0.0_-;\-* #,##0.0_-;_-* &quot;-&quot;??_-;_-@_-"/>
  </numFmts>
  <fonts count="4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11"/>
      <color theme="0"/>
      <name val="Calibri"/>
      <family val="2"/>
      <scheme val="minor"/>
    </font>
    <font>
      <sz val="9"/>
      <color theme="0"/>
      <name val="Verdana"/>
      <family val="2"/>
    </font>
    <font>
      <b/>
      <sz val="11"/>
      <color theme="0"/>
      <name val="Verdana"/>
      <family val="2"/>
    </font>
    <font>
      <b/>
      <sz val="11"/>
      <color theme="2" tint="-9.9978637043366805E-2"/>
      <name val="Verdana"/>
      <family val="2"/>
    </font>
    <font>
      <b/>
      <sz val="9"/>
      <color theme="2" tint="-9.9978637043366805E-2"/>
      <name val="Verdana"/>
      <family val="2"/>
    </font>
    <font>
      <sz val="9"/>
      <color theme="1"/>
      <name val="Verdana"/>
      <family val="2"/>
    </font>
    <font>
      <b/>
      <sz val="9"/>
      <color theme="1"/>
      <name val="Verdana"/>
      <family val="2"/>
    </font>
    <font>
      <b/>
      <sz val="10"/>
      <color theme="2" tint="-9.9978637043366805E-2"/>
      <name val="Verdana"/>
      <family val="2"/>
    </font>
    <font>
      <b/>
      <sz val="9"/>
      <color theme="0"/>
      <name val="Verdana"/>
      <family val="2"/>
    </font>
    <font>
      <sz val="11"/>
      <color theme="1"/>
      <name val="Calibri"/>
      <family val="2"/>
      <scheme val="minor"/>
    </font>
    <font>
      <sz val="8"/>
      <color indexed="9"/>
      <name val="Calibri"/>
      <family val="2"/>
    </font>
    <font>
      <sz val="22"/>
      <color indexed="9"/>
      <name val="Calibri"/>
      <family val="2"/>
    </font>
    <font>
      <sz val="14"/>
      <color indexed="9"/>
      <name val="Calibri"/>
      <family val="2"/>
    </font>
    <font>
      <sz val="10"/>
      <color theme="1"/>
      <name val="Verdana"/>
      <family val="2"/>
    </font>
    <font>
      <sz val="10"/>
      <color indexed="8"/>
      <name val="Verdana"/>
      <family val="2"/>
    </font>
    <font>
      <b/>
      <sz val="10"/>
      <color indexed="8"/>
      <name val="Verdana"/>
      <family val="2"/>
    </font>
    <font>
      <b/>
      <sz val="10"/>
      <color indexed="10"/>
      <name val="Verdana"/>
      <family val="2"/>
    </font>
    <font>
      <b/>
      <sz val="11"/>
      <color indexed="8"/>
      <name val="Calibri"/>
      <family val="2"/>
    </font>
    <font>
      <sz val="8"/>
      <color theme="2"/>
      <name val="Verdana"/>
      <family val="2"/>
    </font>
    <font>
      <sz val="22"/>
      <color theme="2"/>
      <name val="Verdana"/>
      <family val="2"/>
    </font>
    <font>
      <sz val="11"/>
      <color theme="2"/>
      <name val="Verdana"/>
      <family val="2"/>
    </font>
    <font>
      <sz val="14"/>
      <color theme="2"/>
      <name val="Verdana"/>
      <family val="2"/>
    </font>
    <font>
      <sz val="10"/>
      <color theme="2"/>
      <name val="Verdana"/>
      <family val="2"/>
    </font>
    <font>
      <sz val="11"/>
      <color theme="1"/>
      <name val="Verdana"/>
      <family val="2"/>
    </font>
    <font>
      <b/>
      <sz val="10"/>
      <color theme="1"/>
      <name val="Verdana"/>
      <family val="2"/>
    </font>
    <font>
      <b/>
      <sz val="10"/>
      <color rgb="FFFF0000"/>
      <name val="Verdana"/>
      <family val="2"/>
    </font>
    <font>
      <b/>
      <sz val="11"/>
      <color theme="1"/>
      <name val="Verdana"/>
      <family val="2"/>
    </font>
    <font>
      <b/>
      <sz val="11"/>
      <color rgb="FFFF0000"/>
      <name val="Verdana"/>
      <family val="2"/>
    </font>
    <font>
      <sz val="10"/>
      <name val="Verdana"/>
      <family val="2"/>
    </font>
    <font>
      <b/>
      <sz val="10"/>
      <name val="Verdana"/>
      <family val="2"/>
    </font>
    <font>
      <sz val="18"/>
      <color theme="2"/>
      <name val="Verdana"/>
      <family val="2"/>
    </font>
    <font>
      <sz val="12"/>
      <name val="Arial"/>
      <family val="2"/>
    </font>
    <font>
      <b/>
      <sz val="18"/>
      <name val="Arial"/>
      <family val="2"/>
    </font>
    <font>
      <b/>
      <sz val="12"/>
      <name val="Arial"/>
      <family val="2"/>
    </font>
    <font>
      <b/>
      <sz val="12"/>
      <name val="Trebuchet MS"/>
      <family val="2"/>
    </font>
    <font>
      <sz val="11"/>
      <color indexed="8"/>
      <name val="Trebuchet MS"/>
      <family val="2"/>
    </font>
    <font>
      <b/>
      <sz val="11"/>
      <color theme="0"/>
      <name val="Trebuchet MS"/>
      <family val="2"/>
    </font>
    <font>
      <b/>
      <sz val="10"/>
      <color theme="0"/>
      <name val="Trebuchet MS"/>
      <family val="2"/>
    </font>
    <font>
      <b/>
      <sz val="11"/>
      <color indexed="9"/>
      <name val="Trebuchet MS"/>
      <family val="2"/>
    </font>
    <font>
      <b/>
      <sz val="11"/>
      <color indexed="8"/>
      <name val="Trebuchet MS"/>
      <family val="2"/>
    </font>
    <font>
      <sz val="10"/>
      <name val="Calibri"/>
      <family val="2"/>
      <scheme val="minor"/>
    </font>
    <font>
      <sz val="10"/>
      <color indexed="8"/>
      <name val="Trebuchet MS"/>
      <family val="2"/>
    </font>
    <font>
      <b/>
      <sz val="11"/>
      <name val="Trebuchet MS"/>
      <family val="2"/>
    </font>
    <font>
      <b/>
      <sz val="11"/>
      <color theme="0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00B0F0"/>
        <bgColor indexed="64"/>
      </patternFill>
    </fill>
  </fills>
  <borders count="9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/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medium">
        <color indexed="9"/>
      </left>
      <right style="medium">
        <color indexed="9"/>
      </right>
      <top style="medium">
        <color indexed="9"/>
      </top>
      <bottom/>
      <diagonal/>
    </border>
    <border>
      <left style="thick">
        <color indexed="9"/>
      </left>
      <right/>
      <top style="thick">
        <color indexed="9"/>
      </top>
      <bottom/>
      <diagonal/>
    </border>
    <border>
      <left style="thick">
        <color theme="0"/>
      </left>
      <right/>
      <top style="thick">
        <color theme="0"/>
      </top>
      <bottom style="thick">
        <color theme="0"/>
      </bottom>
      <diagonal/>
    </border>
    <border>
      <left/>
      <right/>
      <top style="thick">
        <color theme="0"/>
      </top>
      <bottom style="thick">
        <color theme="0"/>
      </bottom>
      <diagonal/>
    </border>
    <border>
      <left/>
      <right style="thick">
        <color theme="0"/>
      </right>
      <top style="thick">
        <color theme="0"/>
      </top>
      <bottom/>
      <diagonal/>
    </border>
    <border>
      <left style="medium">
        <color indexed="9"/>
      </left>
      <right style="medium">
        <color indexed="9"/>
      </right>
      <top/>
      <bottom/>
      <diagonal/>
    </border>
    <border>
      <left style="medium">
        <color indexed="9"/>
      </left>
      <right/>
      <top/>
      <bottom/>
      <diagonal/>
    </border>
    <border>
      <left style="thick">
        <color indexed="9"/>
      </left>
      <right style="thick">
        <color indexed="9"/>
      </right>
      <top/>
      <bottom/>
      <diagonal/>
    </border>
    <border>
      <left style="thick">
        <color indexed="9"/>
      </left>
      <right/>
      <top/>
      <bottom/>
      <diagonal/>
    </border>
    <border>
      <left style="thick">
        <color theme="0"/>
      </left>
      <right style="thick">
        <color theme="0"/>
      </right>
      <top style="thick">
        <color theme="0"/>
      </top>
      <bottom/>
      <diagonal/>
    </border>
    <border>
      <left style="thick">
        <color theme="0"/>
      </left>
      <right style="thick">
        <color theme="0"/>
      </right>
      <top/>
      <bottom/>
      <diagonal/>
    </border>
    <border>
      <left style="thick">
        <color indexed="9"/>
      </left>
      <right/>
      <top/>
      <bottom style="thick">
        <color indexed="9"/>
      </bottom>
      <diagonal/>
    </border>
    <border>
      <left/>
      <right/>
      <top/>
      <bottom style="thick">
        <color indexed="9"/>
      </bottom>
      <diagonal/>
    </border>
    <border>
      <left style="thick">
        <color theme="0"/>
      </left>
      <right style="thick">
        <color theme="0"/>
      </right>
      <top/>
      <bottom style="thick">
        <color theme="0"/>
      </bottom>
      <diagonal/>
    </border>
    <border>
      <left style="medium">
        <color indexed="9"/>
      </left>
      <right style="medium">
        <color indexed="9"/>
      </right>
      <top/>
      <bottom style="medium">
        <color indexed="9"/>
      </bottom>
      <diagonal/>
    </border>
    <border>
      <left style="thick">
        <color indexed="9"/>
      </left>
      <right style="thick">
        <color indexed="9"/>
      </right>
      <top/>
      <bottom style="thick">
        <color indexed="9"/>
      </bottom>
      <diagonal/>
    </border>
    <border>
      <left style="thick">
        <color indexed="9"/>
      </left>
      <right/>
      <top style="thick">
        <color indexed="9"/>
      </top>
      <bottom style="thick">
        <color indexed="9"/>
      </bottom>
      <diagonal/>
    </border>
    <border>
      <left/>
      <right/>
      <top style="thick">
        <color indexed="9"/>
      </top>
      <bottom style="thick">
        <color indexed="9"/>
      </bottom>
      <diagonal/>
    </border>
    <border>
      <left style="medium">
        <color indexed="9"/>
      </left>
      <right/>
      <top/>
      <bottom style="medium">
        <color indexed="9"/>
      </bottom>
      <diagonal/>
    </border>
    <border>
      <left style="medium">
        <color indexed="9"/>
      </left>
      <right/>
      <top style="medium">
        <color indexed="9"/>
      </top>
      <bottom style="medium">
        <color indexed="9"/>
      </bottom>
      <diagonal/>
    </border>
    <border>
      <left style="medium">
        <color indexed="9"/>
      </left>
      <right style="medium">
        <color indexed="9"/>
      </right>
      <top style="medium">
        <color indexed="9"/>
      </top>
      <bottom style="medium">
        <color indexed="9"/>
      </bottom>
      <diagonal/>
    </border>
    <border>
      <left style="medium">
        <color rgb="FFEBEBEB"/>
      </left>
      <right style="medium">
        <color rgb="FFEBEBEB"/>
      </right>
      <top style="medium">
        <color rgb="FFFFFFFF"/>
      </top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/>
      <top/>
      <bottom style="medium">
        <color theme="0"/>
      </bottom>
      <diagonal/>
    </border>
    <border>
      <left/>
      <right/>
      <top/>
      <bottom style="medium">
        <color theme="0"/>
      </bottom>
      <diagonal/>
    </border>
    <border>
      <left style="medium">
        <color rgb="FFEBEBEB"/>
      </left>
      <right style="medium">
        <color rgb="FFEBEBEB"/>
      </right>
      <top/>
      <bottom/>
      <diagonal/>
    </border>
    <border>
      <left style="medium">
        <color theme="0"/>
      </left>
      <right/>
      <top/>
      <bottom/>
      <diagonal/>
    </border>
    <border>
      <left style="medium">
        <color theme="0"/>
      </left>
      <right style="medium">
        <color theme="0"/>
      </right>
      <top/>
      <bottom/>
      <diagonal/>
    </border>
    <border>
      <left style="medium">
        <color theme="0"/>
      </left>
      <right/>
      <top style="medium">
        <color theme="0"/>
      </top>
      <bottom/>
      <diagonal/>
    </border>
    <border>
      <left/>
      <right/>
      <top style="medium">
        <color theme="0"/>
      </top>
      <bottom/>
      <diagonal/>
    </border>
    <border>
      <left/>
      <right style="medium">
        <color theme="0"/>
      </right>
      <top style="medium">
        <color theme="0"/>
      </top>
      <bottom/>
      <diagonal/>
    </border>
    <border>
      <left/>
      <right style="medium">
        <color theme="0"/>
      </right>
      <top/>
      <bottom/>
      <diagonal/>
    </border>
    <border>
      <left/>
      <right style="medium">
        <color theme="0"/>
      </right>
      <top/>
      <bottom style="medium">
        <color theme="0"/>
      </bottom>
      <diagonal/>
    </border>
    <border>
      <left style="medium">
        <color rgb="FFEBEBEB"/>
      </left>
      <right style="medium">
        <color rgb="FFEBEBEB"/>
      </right>
      <top/>
      <bottom style="medium">
        <color rgb="FFEBEBEB"/>
      </bottom>
      <diagonal/>
    </border>
    <border>
      <left style="medium">
        <color theme="0"/>
      </left>
      <right style="medium">
        <color theme="0"/>
      </right>
      <top/>
      <bottom style="medium">
        <color theme="0"/>
      </bottom>
      <diagonal/>
    </border>
    <border>
      <left style="medium">
        <color rgb="FFEBEBEB"/>
      </left>
      <right style="medium">
        <color rgb="FFEBEBEB"/>
      </right>
      <top style="medium">
        <color rgb="FFEBEBEB"/>
      </top>
      <bottom style="medium">
        <color rgb="FFEBEBEB"/>
      </bottom>
      <diagonal/>
    </border>
    <border>
      <left style="medium">
        <color rgb="FFEBEBEB"/>
      </left>
      <right/>
      <top/>
      <bottom/>
      <diagonal/>
    </border>
    <border>
      <left/>
      <right style="thick">
        <color theme="0"/>
      </right>
      <top style="thick">
        <color theme="0"/>
      </top>
      <bottom style="thick">
        <color theme="0"/>
      </bottom>
      <diagonal/>
    </border>
    <border>
      <left style="thick">
        <color theme="0"/>
      </left>
      <right/>
      <top/>
      <bottom/>
      <diagonal/>
    </border>
    <border>
      <left/>
      <right style="thick">
        <color theme="0"/>
      </right>
      <top/>
      <bottom/>
      <diagonal/>
    </border>
    <border>
      <left style="thick">
        <color theme="0"/>
      </left>
      <right/>
      <top/>
      <bottom style="thick">
        <color theme="0"/>
      </bottom>
      <diagonal/>
    </border>
    <border>
      <left/>
      <right style="thick">
        <color theme="0"/>
      </right>
      <top/>
      <bottom style="thick">
        <color theme="0"/>
      </bottom>
      <diagonal/>
    </border>
    <border>
      <left style="thick">
        <color theme="0"/>
      </left>
      <right/>
      <top style="thick">
        <color theme="0"/>
      </top>
      <bottom/>
      <diagonal/>
    </border>
    <border>
      <left style="medium">
        <color rgb="FFEBEBEB"/>
      </left>
      <right/>
      <top/>
      <bottom style="medium">
        <color rgb="FFEBEBEB"/>
      </bottom>
      <diagonal/>
    </border>
    <border>
      <left style="medium">
        <color rgb="FFEBEBEB"/>
      </left>
      <right/>
      <top style="medium">
        <color rgb="FFEBEBEB"/>
      </top>
      <bottom style="medium">
        <color rgb="FFEBEBEB"/>
      </bottom>
      <diagonal/>
    </border>
    <border>
      <left/>
      <right style="medium">
        <color rgb="FFEBEBEB"/>
      </right>
      <top style="medium">
        <color rgb="FFEBEBEB"/>
      </top>
      <bottom style="medium">
        <color rgb="FFEBEBEB"/>
      </bottom>
      <diagonal/>
    </border>
    <border>
      <left/>
      <right/>
      <top/>
      <bottom style="medium">
        <color rgb="FFEBEBEB"/>
      </bottom>
      <diagonal/>
    </border>
    <border>
      <left/>
      <right style="medium">
        <color rgb="FFEBEBEB"/>
      </right>
      <top/>
      <bottom style="medium">
        <color rgb="FFEBEBEB"/>
      </bottom>
      <diagonal/>
    </border>
    <border>
      <left/>
      <right style="thick">
        <color theme="0"/>
      </right>
      <top style="medium">
        <color theme="0"/>
      </top>
      <bottom/>
      <diagonal/>
    </border>
    <border>
      <left/>
      <right style="thick">
        <color theme="0"/>
      </right>
      <top/>
      <bottom style="medium">
        <color theme="0"/>
      </bottom>
      <diagonal/>
    </border>
    <border>
      <left style="medium">
        <color rgb="FFEBEBEB"/>
      </left>
      <right/>
      <top style="medium">
        <color rgb="FFEBEBEB"/>
      </top>
      <bottom/>
      <diagonal/>
    </border>
    <border>
      <left/>
      <right/>
      <top style="medium">
        <color rgb="FFEBEBEB"/>
      </top>
      <bottom/>
      <diagonal/>
    </border>
    <border>
      <left/>
      <right/>
      <top style="thick">
        <color theme="0"/>
      </top>
      <bottom/>
      <diagonal/>
    </border>
    <border>
      <left/>
      <right/>
      <top/>
      <bottom style="thick">
        <color theme="0"/>
      </bottom>
      <diagonal/>
    </border>
    <border>
      <left style="thick">
        <color theme="0"/>
      </left>
      <right style="thick">
        <color theme="0"/>
      </right>
      <top style="thick">
        <color theme="0"/>
      </top>
      <bottom style="thick">
        <color theme="0"/>
      </bottom>
      <diagonal/>
    </border>
    <border>
      <left style="thick">
        <color indexed="9"/>
      </left>
      <right style="thick">
        <color indexed="9"/>
      </right>
      <top style="thick">
        <color indexed="9"/>
      </top>
      <bottom/>
      <diagonal/>
    </border>
    <border>
      <left style="thick">
        <color indexed="9"/>
      </left>
      <right/>
      <top style="medium">
        <color indexed="9"/>
      </top>
      <bottom/>
      <diagonal/>
    </border>
    <border>
      <left/>
      <right/>
      <top style="medium">
        <color indexed="9"/>
      </top>
      <bottom/>
      <diagonal/>
    </border>
    <border>
      <left/>
      <right style="thick">
        <color theme="0"/>
      </right>
      <top style="medium">
        <color indexed="9"/>
      </top>
      <bottom/>
      <diagonal/>
    </border>
    <border>
      <left/>
      <right style="thick">
        <color theme="0"/>
      </right>
      <top/>
      <bottom style="thick">
        <color indexed="9"/>
      </bottom>
      <diagonal/>
    </border>
    <border>
      <left/>
      <right style="thick">
        <color theme="0"/>
      </right>
      <top style="thick">
        <color indexed="9"/>
      </top>
      <bottom style="thick">
        <color indexed="9"/>
      </bottom>
      <diagonal/>
    </border>
    <border>
      <left style="medium">
        <color indexed="9"/>
      </left>
      <right style="thick">
        <color theme="0"/>
      </right>
      <top/>
      <bottom style="medium">
        <color indexed="9"/>
      </bottom>
      <diagonal/>
    </border>
    <border>
      <left style="medium">
        <color theme="0"/>
      </left>
      <right style="medium">
        <color theme="0"/>
      </right>
      <top style="thick">
        <color theme="0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55"/>
      </bottom>
      <diagonal/>
    </border>
    <border>
      <left/>
      <right/>
      <top/>
      <bottom style="thin">
        <color indexed="55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55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/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/>
      <top style="medium">
        <color theme="0"/>
      </top>
      <bottom style="medium">
        <color theme="0"/>
      </bottom>
      <diagonal/>
    </border>
  </borders>
  <cellStyleXfs count="18">
    <xf numFmtId="0" fontId="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2" fontId="34" fillId="0" borderId="0" applyFill="0" applyBorder="0" applyAlignment="0" applyProtection="0"/>
    <xf numFmtId="168" fontId="34" fillId="0" borderId="0" applyFill="0" applyBorder="0" applyAlignment="0" applyProtection="0"/>
    <xf numFmtId="7" fontId="34" fillId="0" borderId="0" applyFill="0" applyBorder="0" applyAlignment="0" applyProtection="0"/>
    <xf numFmtId="0" fontId="2" fillId="0" borderId="0"/>
    <xf numFmtId="0" fontId="2" fillId="0" borderId="0"/>
    <xf numFmtId="0" fontId="34" fillId="0" borderId="82" applyNumberFormat="0" applyFill="0" applyAlignment="0" applyProtection="0"/>
  </cellStyleXfs>
  <cellXfs count="369">
    <xf numFmtId="0" fontId="0" fillId="0" borderId="0" xfId="0"/>
    <xf numFmtId="0" fontId="16" fillId="0" borderId="0" xfId="0" applyNumberFormat="1" applyFont="1"/>
    <xf numFmtId="0" fontId="0" fillId="0" borderId="0" xfId="0" applyAlignment="1">
      <alignment horizontal="left" indent="1"/>
    </xf>
    <xf numFmtId="164" fontId="17" fillId="3" borderId="38" xfId="1" applyNumberFormat="1" applyFont="1" applyFill="1" applyBorder="1" applyAlignment="1">
      <alignment horizontal="center" wrapText="1"/>
    </xf>
    <xf numFmtId="0" fontId="0" fillId="5" borderId="0" xfId="0" applyFill="1"/>
    <xf numFmtId="164" fontId="17" fillId="4" borderId="38" xfId="1" applyNumberFormat="1" applyFont="1" applyFill="1" applyBorder="1" applyAlignment="1">
      <alignment horizontal="center" wrapText="1"/>
    </xf>
    <xf numFmtId="10" fontId="0" fillId="0" borderId="0" xfId="0" applyNumberFormat="1" applyAlignment="1">
      <alignment horizontal="left" indent="1"/>
    </xf>
    <xf numFmtId="10" fontId="19" fillId="4" borderId="0" xfId="5" applyNumberFormat="1" applyFont="1" applyFill="1" applyBorder="1" applyAlignment="1">
      <alignment horizontal="left" wrapText="1"/>
    </xf>
    <xf numFmtId="10" fontId="18" fillId="4" borderId="0" xfId="5" applyNumberFormat="1" applyFont="1" applyFill="1" applyBorder="1" applyAlignment="1">
      <alignment horizontal="left" wrapText="1"/>
    </xf>
    <xf numFmtId="164" fontId="18" fillId="3" borderId="39" xfId="1" applyNumberFormat="1" applyFont="1" applyFill="1" applyBorder="1" applyAlignment="1">
      <alignment horizontal="center" wrapText="1"/>
    </xf>
    <xf numFmtId="0" fontId="20" fillId="0" borderId="0" xfId="0" applyFont="1" applyFill="1" applyBorder="1" applyAlignment="1">
      <alignment horizontal="left" indent="1"/>
    </xf>
    <xf numFmtId="10" fontId="1" fillId="0" borderId="0" xfId="5" applyNumberFormat="1" applyFont="1"/>
    <xf numFmtId="164" fontId="12" fillId="0" borderId="0" xfId="1" applyNumberFormat="1" applyFont="1"/>
    <xf numFmtId="10" fontId="0" fillId="5" borderId="0" xfId="0" applyNumberFormat="1" applyFill="1"/>
    <xf numFmtId="164" fontId="1" fillId="5" borderId="0" xfId="1" applyNumberFormat="1" applyFont="1" applyFill="1"/>
    <xf numFmtId="0" fontId="16" fillId="0" borderId="0" xfId="0" applyFont="1"/>
    <xf numFmtId="0" fontId="26" fillId="0" borderId="0" xfId="0" applyFont="1" applyAlignment="1">
      <alignment horizontal="left" indent="1"/>
    </xf>
    <xf numFmtId="0" fontId="16" fillId="0" borderId="0" xfId="0" applyNumberFormat="1" applyFont="1" applyAlignment="1">
      <alignment horizontal="right"/>
    </xf>
    <xf numFmtId="164" fontId="16" fillId="4" borderId="54" xfId="8" applyNumberFormat="1" applyFont="1" applyFill="1" applyBorder="1" applyAlignment="1">
      <alignment horizontal="center" wrapText="1"/>
    </xf>
    <xf numFmtId="0" fontId="26" fillId="0" borderId="0" xfId="0" applyFont="1"/>
    <xf numFmtId="165" fontId="26" fillId="0" borderId="0" xfId="8" applyNumberFormat="1" applyFont="1"/>
    <xf numFmtId="10" fontId="26" fillId="0" borderId="0" xfId="0" applyNumberFormat="1" applyFont="1" applyAlignment="1">
      <alignment horizontal="left" indent="1"/>
    </xf>
    <xf numFmtId="10" fontId="28" fillId="4" borderId="0" xfId="7" applyNumberFormat="1" applyFont="1" applyFill="1" applyBorder="1" applyAlignment="1">
      <alignment horizontal="left" wrapText="1"/>
    </xf>
    <xf numFmtId="10" fontId="27" fillId="4" borderId="0" xfId="7" applyNumberFormat="1" applyFont="1" applyFill="1" applyBorder="1" applyAlignment="1">
      <alignment horizontal="left" wrapText="1"/>
    </xf>
    <xf numFmtId="165" fontId="29" fillId="4" borderId="0" xfId="8" applyNumberFormat="1" applyFont="1" applyFill="1"/>
    <xf numFmtId="164" fontId="27" fillId="4" borderId="54" xfId="8" applyNumberFormat="1" applyFont="1" applyFill="1" applyBorder="1" applyAlignment="1">
      <alignment horizontal="center" wrapText="1"/>
    </xf>
    <xf numFmtId="165" fontId="27" fillId="4" borderId="54" xfId="8" applyNumberFormat="1" applyFont="1" applyFill="1" applyBorder="1" applyAlignment="1">
      <alignment horizontal="center" wrapText="1"/>
    </xf>
    <xf numFmtId="0" fontId="16" fillId="0" borderId="0" xfId="0" applyFont="1" applyFill="1"/>
    <xf numFmtId="165" fontId="16" fillId="0" borderId="0" xfId="8" applyNumberFormat="1" applyFont="1" applyAlignment="1">
      <alignment horizontal="right"/>
    </xf>
    <xf numFmtId="0" fontId="27" fillId="0" borderId="0" xfId="0" applyFont="1" applyFill="1" applyBorder="1" applyAlignment="1">
      <alignment horizontal="left" indent="1"/>
    </xf>
    <xf numFmtId="166" fontId="30" fillId="0" borderId="0" xfId="0" applyNumberFormat="1" applyFont="1"/>
    <xf numFmtId="167" fontId="28" fillId="0" borderId="0" xfId="7" applyNumberFormat="1" applyFont="1"/>
    <xf numFmtId="164" fontId="29" fillId="0" borderId="0" xfId="8" applyNumberFormat="1" applyFont="1"/>
    <xf numFmtId="10" fontId="26" fillId="0" borderId="0" xfId="0" applyNumberFormat="1" applyFont="1"/>
    <xf numFmtId="167" fontId="26" fillId="0" borderId="0" xfId="0" applyNumberFormat="1" applyFont="1"/>
    <xf numFmtId="164" fontId="26" fillId="0" borderId="0" xfId="8" applyNumberFormat="1" applyFont="1"/>
    <xf numFmtId="164" fontId="16" fillId="0" borderId="0" xfId="8" applyNumberFormat="1" applyFont="1" applyAlignment="1">
      <alignment horizontal="right"/>
    </xf>
    <xf numFmtId="0" fontId="16" fillId="0" borderId="0" xfId="8" applyNumberFormat="1" applyFont="1" applyAlignment="1">
      <alignment horizontal="right"/>
    </xf>
    <xf numFmtId="164" fontId="26" fillId="0" borderId="0" xfId="0" applyNumberFormat="1" applyFont="1"/>
    <xf numFmtId="43" fontId="29" fillId="4" borderId="0" xfId="7" applyNumberFormat="1" applyFont="1" applyFill="1" applyBorder="1" applyAlignment="1">
      <alignment horizontal="left" wrapText="1"/>
    </xf>
    <xf numFmtId="164" fontId="29" fillId="4" borderId="0" xfId="8" applyNumberFormat="1" applyFont="1" applyFill="1"/>
    <xf numFmtId="164" fontId="29" fillId="4" borderId="54" xfId="8" applyNumberFormat="1" applyFont="1" applyFill="1" applyBorder="1" applyAlignment="1">
      <alignment horizontal="center" wrapText="1"/>
    </xf>
    <xf numFmtId="0" fontId="29" fillId="0" borderId="0" xfId="0" applyNumberFormat="1" applyFont="1" applyFill="1" applyBorder="1"/>
    <xf numFmtId="43" fontId="26" fillId="0" borderId="0" xfId="0" applyNumberFormat="1" applyFont="1" applyAlignment="1">
      <alignment horizontal="left" indent="1"/>
    </xf>
    <xf numFmtId="0" fontId="26" fillId="0" borderId="0" xfId="0" applyFont="1" applyFill="1"/>
    <xf numFmtId="10" fontId="26" fillId="0" borderId="0" xfId="7" applyNumberFormat="1" applyFont="1" applyAlignment="1">
      <alignment horizontal="left" indent="1"/>
    </xf>
    <xf numFmtId="10" fontId="28" fillId="0" borderId="0" xfId="7" applyNumberFormat="1" applyFont="1"/>
    <xf numFmtId="10" fontId="26" fillId="0" borderId="0" xfId="7" applyNumberFormat="1" applyFont="1"/>
    <xf numFmtId="164" fontId="29" fillId="0" borderId="0" xfId="0" applyNumberFormat="1" applyFont="1"/>
    <xf numFmtId="49" fontId="16" fillId="0" borderId="54" xfId="0" applyNumberFormat="1" applyFont="1" applyFill="1" applyBorder="1" applyAlignment="1">
      <alignment horizontal="left" wrapText="1"/>
    </xf>
    <xf numFmtId="0" fontId="16" fillId="0" borderId="0" xfId="0" applyFont="1" applyAlignment="1">
      <alignment horizontal="left" indent="1"/>
    </xf>
    <xf numFmtId="0" fontId="16" fillId="4" borderId="54" xfId="0" applyFont="1" applyFill="1" applyBorder="1" applyAlignment="1">
      <alignment horizontal="center" wrapText="1"/>
    </xf>
    <xf numFmtId="0" fontId="16" fillId="0" borderId="64" xfId="0" applyFont="1" applyFill="1" applyBorder="1" applyAlignment="1">
      <alignment horizontal="left" wrapText="1"/>
    </xf>
    <xf numFmtId="164" fontId="16" fillId="5" borderId="63" xfId="8" applyNumberFormat="1" applyFont="1" applyFill="1" applyBorder="1" applyAlignment="1">
      <alignment horizontal="center" wrapText="1"/>
    </xf>
    <xf numFmtId="0" fontId="16" fillId="0" borderId="63" xfId="0" applyFont="1" applyFill="1" applyBorder="1" applyAlignment="1">
      <alignment horizontal="center" wrapText="1"/>
    </xf>
    <xf numFmtId="164" fontId="31" fillId="7" borderId="63" xfId="8" applyNumberFormat="1" applyFont="1" applyFill="1" applyBorder="1" applyAlignment="1">
      <alignment horizontal="center" wrapText="1"/>
    </xf>
    <xf numFmtId="0" fontId="16" fillId="0" borderId="54" xfId="0" applyFont="1" applyFill="1" applyBorder="1" applyAlignment="1">
      <alignment horizontal="right" wrapText="1"/>
    </xf>
    <xf numFmtId="0" fontId="16" fillId="0" borderId="54" xfId="0" applyFont="1" applyFill="1" applyBorder="1" applyAlignment="1">
      <alignment horizontal="center" wrapText="1"/>
    </xf>
    <xf numFmtId="164" fontId="27" fillId="4" borderId="64" xfId="0" applyNumberFormat="1" applyFont="1" applyFill="1" applyBorder="1" applyAlignment="1">
      <alignment horizontal="left" wrapText="1"/>
    </xf>
    <xf numFmtId="0" fontId="27" fillId="4" borderId="54" xfId="0" applyFont="1" applyFill="1" applyBorder="1" applyAlignment="1">
      <alignment horizontal="center" wrapText="1"/>
    </xf>
    <xf numFmtId="164" fontId="32" fillId="4" borderId="63" xfId="8" applyNumberFormat="1" applyFont="1" applyFill="1" applyBorder="1" applyAlignment="1">
      <alignment horizontal="center" wrapText="1"/>
    </xf>
    <xf numFmtId="0" fontId="31" fillId="7" borderId="63" xfId="0" applyFont="1" applyFill="1" applyBorder="1" applyAlignment="1">
      <alignment horizontal="center" wrapText="1"/>
    </xf>
    <xf numFmtId="0" fontId="16" fillId="5" borderId="54" xfId="0" applyFont="1" applyFill="1" applyBorder="1" applyAlignment="1">
      <alignment horizontal="right" wrapText="1"/>
    </xf>
    <xf numFmtId="0" fontId="16" fillId="0" borderId="54" xfId="0" applyFont="1" applyFill="1" applyBorder="1" applyAlignment="1">
      <alignment wrapText="1"/>
    </xf>
    <xf numFmtId="0" fontId="16" fillId="0" borderId="0" xfId="0" applyFont="1" applyAlignment="1">
      <alignment horizontal="right"/>
    </xf>
    <xf numFmtId="164" fontId="27" fillId="4" borderId="54" xfId="0" applyNumberFormat="1" applyFont="1" applyFill="1" applyBorder="1" applyAlignment="1">
      <alignment horizontal="center" wrapText="1"/>
    </xf>
    <xf numFmtId="164" fontId="16" fillId="0" borderId="0" xfId="0" applyNumberFormat="1" applyFont="1"/>
    <xf numFmtId="164" fontId="16" fillId="0" borderId="0" xfId="8" applyNumberFormat="1" applyFont="1"/>
    <xf numFmtId="164" fontId="27" fillId="0" borderId="0" xfId="0" applyNumberFormat="1" applyFont="1"/>
    <xf numFmtId="0" fontId="26" fillId="0" borderId="0" xfId="0" applyFont="1" applyAlignment="1">
      <alignment horizontal="right"/>
    </xf>
    <xf numFmtId="164" fontId="16" fillId="0" borderId="63" xfId="0" applyNumberFormat="1" applyFont="1" applyFill="1" applyBorder="1" applyAlignment="1">
      <alignment horizontal="center" wrapText="1"/>
    </xf>
    <xf numFmtId="0" fontId="16" fillId="8" borderId="0" xfId="0" applyFont="1" applyFill="1" applyBorder="1" applyAlignment="1">
      <alignment horizontal="left" wrapText="1"/>
    </xf>
    <xf numFmtId="0" fontId="29" fillId="4" borderId="0" xfId="0" applyNumberFormat="1" applyFont="1" applyFill="1" applyAlignment="1">
      <alignment horizontal="center"/>
    </xf>
    <xf numFmtId="0" fontId="29" fillId="4" borderId="0" xfId="0" applyNumberFormat="1" applyFont="1" applyFill="1" applyAlignment="1">
      <alignment horizontal="right"/>
    </xf>
    <xf numFmtId="164" fontId="16" fillId="4" borderId="63" xfId="0" applyNumberFormat="1" applyFont="1" applyFill="1" applyBorder="1" applyAlignment="1">
      <alignment horizontal="center" wrapText="1"/>
    </xf>
    <xf numFmtId="164" fontId="16" fillId="4" borderId="63" xfId="8" applyNumberFormat="1" applyFont="1" applyFill="1" applyBorder="1" applyAlignment="1">
      <alignment horizontal="center" wrapText="1"/>
    </xf>
    <xf numFmtId="164" fontId="16" fillId="0" borderId="0" xfId="8" applyNumberFormat="1" applyFont="1" applyFill="1" applyAlignment="1">
      <alignment horizontal="right"/>
    </xf>
    <xf numFmtId="0" fontId="29" fillId="4" borderId="0" xfId="0" applyNumberFormat="1" applyFont="1" applyFill="1"/>
    <xf numFmtId="0" fontId="26" fillId="0" borderId="69" xfId="0" applyFont="1" applyBorder="1" applyAlignment="1">
      <alignment horizontal="center"/>
    </xf>
    <xf numFmtId="0" fontId="26" fillId="0" borderId="70" xfId="0" applyFont="1" applyBorder="1" applyAlignment="1">
      <alignment horizontal="center"/>
    </xf>
    <xf numFmtId="1" fontId="27" fillId="4" borderId="54" xfId="8" applyNumberFormat="1" applyFont="1" applyFill="1" applyBorder="1" applyAlignment="1">
      <alignment horizontal="center" wrapText="1"/>
    </xf>
    <xf numFmtId="165" fontId="16" fillId="4" borderId="54" xfId="8" applyNumberFormat="1" applyFont="1" applyFill="1" applyBorder="1" applyAlignment="1">
      <alignment horizontal="center" wrapText="1"/>
    </xf>
    <xf numFmtId="165" fontId="16" fillId="5" borderId="63" xfId="8" applyNumberFormat="1" applyFont="1" applyFill="1" applyBorder="1" applyAlignment="1">
      <alignment horizontal="center" wrapText="1"/>
    </xf>
    <xf numFmtId="165" fontId="16" fillId="0" borderId="54" xfId="8" applyNumberFormat="1" applyFont="1" applyFill="1" applyBorder="1" applyAlignment="1">
      <alignment horizontal="center" wrapText="1"/>
    </xf>
    <xf numFmtId="165" fontId="16" fillId="0" borderId="63" xfId="8" applyNumberFormat="1" applyFont="1" applyFill="1" applyBorder="1" applyAlignment="1">
      <alignment horizontal="center" wrapText="1"/>
    </xf>
    <xf numFmtId="0" fontId="26" fillId="0" borderId="0" xfId="8" applyNumberFormat="1" applyFont="1"/>
    <xf numFmtId="165" fontId="16" fillId="4" borderId="63" xfId="8" applyNumberFormat="1" applyFont="1" applyFill="1" applyBorder="1" applyAlignment="1">
      <alignment horizontal="center" wrapText="1"/>
    </xf>
    <xf numFmtId="165" fontId="16" fillId="0" borderId="0" xfId="8" applyNumberFormat="1" applyFont="1"/>
    <xf numFmtId="164" fontId="16" fillId="0" borderId="63" xfId="8" applyNumberFormat="1" applyFont="1" applyFill="1" applyBorder="1" applyAlignment="1">
      <alignment horizontal="center" wrapText="1"/>
    </xf>
    <xf numFmtId="164" fontId="16" fillId="0" borderId="54" xfId="8" applyNumberFormat="1" applyFont="1" applyFill="1" applyBorder="1" applyAlignment="1">
      <alignment horizontal="center" wrapText="1"/>
    </xf>
    <xf numFmtId="164" fontId="16" fillId="0" borderId="54" xfId="8" applyNumberFormat="1" applyFont="1" applyFill="1" applyBorder="1" applyAlignment="1">
      <alignment horizontal="right" wrapText="1"/>
    </xf>
    <xf numFmtId="164" fontId="16" fillId="5" borderId="54" xfId="8" applyNumberFormat="1" applyFont="1" applyFill="1" applyBorder="1" applyAlignment="1">
      <alignment horizontal="right" wrapText="1"/>
    </xf>
    <xf numFmtId="164" fontId="16" fillId="5" borderId="54" xfId="8" applyNumberFormat="1" applyFont="1" applyFill="1" applyBorder="1" applyAlignment="1">
      <alignment horizontal="center" wrapText="1"/>
    </xf>
    <xf numFmtId="164" fontId="17" fillId="4" borderId="39" xfId="1" applyNumberFormat="1" applyFont="1" applyFill="1" applyBorder="1" applyAlignment="1">
      <alignment horizontal="center" wrapText="1"/>
    </xf>
    <xf numFmtId="10" fontId="19" fillId="3" borderId="0" xfId="5" applyNumberFormat="1" applyFont="1" applyFill="1" applyBorder="1" applyAlignment="1">
      <alignment horizontal="left" wrapText="1"/>
    </xf>
    <xf numFmtId="0" fontId="18" fillId="3" borderId="0" xfId="5" applyNumberFormat="1" applyFont="1" applyFill="1" applyBorder="1" applyAlignment="1">
      <alignment horizontal="left" wrapText="1"/>
    </xf>
    <xf numFmtId="164" fontId="16" fillId="4" borderId="54" xfId="0" applyNumberFormat="1" applyFont="1" applyFill="1" applyBorder="1" applyAlignment="1">
      <alignment horizontal="center" wrapText="1"/>
    </xf>
    <xf numFmtId="164" fontId="16" fillId="3" borderId="54" xfId="0" applyNumberFormat="1" applyFont="1" applyFill="1" applyBorder="1" applyAlignment="1">
      <alignment horizontal="center" wrapText="1"/>
    </xf>
    <xf numFmtId="164" fontId="16" fillId="3" borderId="63" xfId="0" applyNumberFormat="1" applyFont="1" applyFill="1" applyBorder="1" applyAlignment="1">
      <alignment horizontal="center" wrapText="1"/>
    </xf>
    <xf numFmtId="165" fontId="27" fillId="4" borderId="0" xfId="8" applyNumberFormat="1" applyFont="1" applyFill="1"/>
    <xf numFmtId="0" fontId="38" fillId="0" borderId="0" xfId="0" applyFont="1" applyProtection="1"/>
    <xf numFmtId="0" fontId="39" fillId="10" borderId="83" xfId="0" applyFont="1" applyFill="1" applyBorder="1" applyProtection="1"/>
    <xf numFmtId="0" fontId="42" fillId="0" borderId="0" xfId="0" applyFont="1" applyProtection="1"/>
    <xf numFmtId="0" fontId="39" fillId="10" borderId="86" xfId="0" applyFont="1" applyFill="1" applyBorder="1" applyAlignment="1" applyProtection="1">
      <alignment vertical="center"/>
    </xf>
    <xf numFmtId="0" fontId="39" fillId="10" borderId="86" xfId="0" applyFont="1" applyFill="1" applyBorder="1" applyAlignment="1" applyProtection="1">
      <alignment vertical="center" wrapText="1"/>
    </xf>
    <xf numFmtId="0" fontId="41" fillId="10" borderId="87" xfId="0" applyFont="1" applyFill="1" applyBorder="1" applyAlignment="1" applyProtection="1">
      <alignment horizontal="center"/>
    </xf>
    <xf numFmtId="0" fontId="41" fillId="10" borderId="88" xfId="0" applyFont="1" applyFill="1" applyBorder="1" applyAlignment="1" applyProtection="1">
      <alignment horizontal="center"/>
    </xf>
    <xf numFmtId="0" fontId="43" fillId="11" borderId="1" xfId="0" applyFont="1" applyFill="1" applyBorder="1" applyAlignment="1">
      <alignment horizontal="center" vertical="center" wrapText="1"/>
    </xf>
    <xf numFmtId="43" fontId="43" fillId="11" borderId="1" xfId="1" applyFont="1" applyFill="1" applyBorder="1" applyAlignment="1">
      <alignment horizontal="center" vertical="center" wrapText="1"/>
    </xf>
    <xf numFmtId="0" fontId="44" fillId="0" borderId="0" xfId="0" applyFont="1" applyProtection="1"/>
    <xf numFmtId="0" fontId="39" fillId="10" borderId="2" xfId="0" applyFont="1" applyFill="1" applyBorder="1" applyAlignment="1" applyProtection="1">
      <alignment vertical="center"/>
    </xf>
    <xf numFmtId="0" fontId="39" fillId="10" borderId="2" xfId="0" applyFont="1" applyFill="1" applyBorder="1" applyAlignment="1" applyProtection="1">
      <alignment vertical="center" wrapText="1"/>
    </xf>
    <xf numFmtId="9" fontId="45" fillId="11" borderId="1" xfId="0" applyNumberFormat="1" applyFont="1" applyFill="1" applyBorder="1" applyAlignment="1">
      <alignment horizontal="center" vertical="center" wrapText="1"/>
    </xf>
    <xf numFmtId="169" fontId="45" fillId="11" borderId="1" xfId="8" applyNumberFormat="1" applyFont="1" applyFill="1" applyBorder="1" applyAlignment="1">
      <alignment horizontal="center" vertical="center" wrapText="1"/>
    </xf>
    <xf numFmtId="2" fontId="45" fillId="11" borderId="1" xfId="0" applyNumberFormat="1" applyFont="1" applyFill="1" applyBorder="1" applyAlignment="1">
      <alignment horizontal="center" vertical="center" wrapText="1"/>
    </xf>
    <xf numFmtId="0" fontId="42" fillId="0" borderId="0" xfId="0" applyFont="1" applyBorder="1" applyProtection="1"/>
    <xf numFmtId="0" fontId="43" fillId="5" borderId="1" xfId="0" applyFont="1" applyFill="1" applyBorder="1" applyAlignment="1">
      <alignment vertical="center"/>
    </xf>
    <xf numFmtId="0" fontId="43" fillId="5" borderId="1" xfId="3" applyFont="1" applyFill="1" applyBorder="1" applyAlignment="1" applyProtection="1">
      <alignment vertical="center"/>
    </xf>
    <xf numFmtId="0" fontId="43" fillId="0" borderId="1" xfId="0" applyFont="1" applyFill="1" applyBorder="1" applyAlignment="1" applyProtection="1">
      <alignment horizontal="center" vertical="center"/>
    </xf>
    <xf numFmtId="0" fontId="43" fillId="9" borderId="1" xfId="3" applyFont="1" applyFill="1" applyBorder="1" applyAlignment="1" applyProtection="1">
      <alignment vertical="center"/>
    </xf>
    <xf numFmtId="0" fontId="43" fillId="9" borderId="1" xfId="0" applyFont="1" applyFill="1" applyBorder="1" applyAlignment="1" applyProtection="1">
      <alignment vertical="center"/>
    </xf>
    <xf numFmtId="10" fontId="0" fillId="5" borderId="1" xfId="7" applyNumberFormat="1" applyFont="1" applyFill="1" applyBorder="1" applyAlignment="1" applyProtection="1">
      <alignment horizontal="center" vertical="center"/>
    </xf>
    <xf numFmtId="10" fontId="0" fillId="0" borderId="1" xfId="7" applyNumberFormat="1" applyFont="1" applyFill="1" applyBorder="1" applyAlignment="1" applyProtection="1">
      <alignment horizontal="center" vertical="center"/>
    </xf>
    <xf numFmtId="2" fontId="0" fillId="5" borderId="1" xfId="7" applyNumberFormat="1" applyFont="1" applyFill="1" applyBorder="1" applyAlignment="1" applyProtection="1">
      <alignment horizontal="center" vertical="center"/>
    </xf>
    <xf numFmtId="10" fontId="0" fillId="0" borderId="1" xfId="0" applyNumberFormat="1" applyBorder="1"/>
    <xf numFmtId="10" fontId="12" fillId="5" borderId="1" xfId="7" applyNumberFormat="1" applyFont="1" applyFill="1" applyBorder="1" applyAlignment="1" applyProtection="1">
      <alignment horizontal="center" vertical="center"/>
    </xf>
    <xf numFmtId="10" fontId="12" fillId="12" borderId="1" xfId="7" applyNumberFormat="1" applyFont="1" applyFill="1" applyBorder="1" applyAlignment="1" applyProtection="1">
      <alignment horizontal="center" vertical="center"/>
    </xf>
    <xf numFmtId="10" fontId="38" fillId="0" borderId="1" xfId="0" applyNumberFormat="1" applyFont="1" applyBorder="1" applyProtection="1"/>
    <xf numFmtId="10" fontId="38" fillId="2" borderId="1" xfId="0" applyNumberFormat="1" applyFont="1" applyFill="1" applyBorder="1" applyProtection="1"/>
    <xf numFmtId="0" fontId="43" fillId="5" borderId="1" xfId="16" applyFont="1" applyFill="1" applyBorder="1" applyAlignment="1" applyProtection="1">
      <alignment vertical="center"/>
    </xf>
    <xf numFmtId="0" fontId="43" fillId="9" borderId="1" xfId="16" applyFont="1" applyFill="1" applyBorder="1" applyAlignment="1" applyProtection="1">
      <alignment vertical="center"/>
    </xf>
    <xf numFmtId="10" fontId="38" fillId="0" borderId="0" xfId="0" applyNumberFormat="1" applyFont="1" applyProtection="1"/>
    <xf numFmtId="0" fontId="38" fillId="0" borderId="0" xfId="0" applyFont="1" applyFill="1" applyBorder="1" applyProtection="1"/>
    <xf numFmtId="0" fontId="38" fillId="9" borderId="0" xfId="0" applyFont="1" applyFill="1" applyBorder="1" applyProtection="1"/>
    <xf numFmtId="10" fontId="38" fillId="0" borderId="1" xfId="7" applyNumberFormat="1" applyFont="1" applyBorder="1" applyAlignment="1" applyProtection="1">
      <alignment horizontal="center"/>
    </xf>
    <xf numFmtId="2" fontId="38" fillId="0" borderId="1" xfId="7" applyNumberFormat="1" applyFont="1" applyBorder="1" applyAlignment="1" applyProtection="1">
      <alignment horizontal="center"/>
    </xf>
    <xf numFmtId="10" fontId="38" fillId="2" borderId="1" xfId="7" applyNumberFormat="1" applyFont="1" applyFill="1" applyBorder="1" applyAlignment="1" applyProtection="1">
      <alignment horizontal="center"/>
    </xf>
    <xf numFmtId="9" fontId="45" fillId="13" borderId="1" xfId="0" applyNumberFormat="1" applyFont="1" applyFill="1" applyBorder="1" applyAlignment="1">
      <alignment horizontal="center" vertical="center" wrapText="1"/>
    </xf>
    <xf numFmtId="10" fontId="38" fillId="0" borderId="1" xfId="7" applyNumberFormat="1" applyFont="1" applyFill="1" applyBorder="1" applyAlignment="1" applyProtection="1">
      <alignment horizontal="center"/>
    </xf>
    <xf numFmtId="2" fontId="38" fillId="0" borderId="1" xfId="7" applyNumberFormat="1" applyFont="1" applyFill="1" applyBorder="1" applyAlignment="1" applyProtection="1">
      <alignment horizontal="center"/>
    </xf>
    <xf numFmtId="9" fontId="38" fillId="0" borderId="1" xfId="7" applyFont="1" applyFill="1" applyBorder="1" applyAlignment="1" applyProtection="1">
      <alignment horizontal="center"/>
    </xf>
    <xf numFmtId="9" fontId="38" fillId="0" borderId="1" xfId="7" applyFont="1" applyBorder="1" applyAlignment="1" applyProtection="1">
      <alignment horizontal="center"/>
    </xf>
    <xf numFmtId="0" fontId="27" fillId="0" borderId="0" xfId="0" applyFont="1"/>
    <xf numFmtId="164" fontId="27" fillId="0" borderId="0" xfId="0" applyNumberFormat="1" applyFont="1" applyAlignment="1">
      <alignment horizontal="center"/>
    </xf>
    <xf numFmtId="164" fontId="27" fillId="0" borderId="0" xfId="8" applyNumberFormat="1" applyFont="1"/>
    <xf numFmtId="1" fontId="27" fillId="4" borderId="54" xfId="8" applyNumberFormat="1" applyFont="1" applyFill="1" applyBorder="1" applyAlignment="1">
      <alignment horizontal="right" wrapText="1"/>
    </xf>
    <xf numFmtId="1" fontId="16" fillId="4" borderId="54" xfId="8" applyNumberFormat="1" applyFont="1" applyFill="1" applyBorder="1" applyAlignment="1">
      <alignment horizontal="right" wrapText="1"/>
    </xf>
    <xf numFmtId="0" fontId="27" fillId="4" borderId="0" xfId="0" applyNumberFormat="1" applyFont="1" applyFill="1"/>
    <xf numFmtId="165" fontId="27" fillId="4" borderId="0" xfId="8" applyNumberFormat="1" applyFont="1" applyFill="1" applyAlignment="1">
      <alignment horizontal="center"/>
    </xf>
    <xf numFmtId="166" fontId="28" fillId="0" borderId="0" xfId="0" applyNumberFormat="1" applyFont="1"/>
    <xf numFmtId="165" fontId="27" fillId="0" borderId="0" xfId="8" applyNumberFormat="1" applyFont="1"/>
    <xf numFmtId="10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10" fontId="38" fillId="0" borderId="1" xfId="0" applyNumberFormat="1" applyFont="1" applyFill="1" applyBorder="1" applyProtection="1"/>
    <xf numFmtId="0" fontId="4" fillId="14" borderId="0" xfId="4" applyFont="1" applyFill="1" applyBorder="1"/>
    <xf numFmtId="0" fontId="3" fillId="14" borderId="0" xfId="0" applyFont="1" applyFill="1" applyBorder="1"/>
    <xf numFmtId="0" fontId="0" fillId="14" borderId="0" xfId="0" applyFill="1"/>
    <xf numFmtId="0" fontId="0" fillId="14" borderId="0" xfId="0" applyFill="1" applyBorder="1"/>
    <xf numFmtId="0" fontId="5" fillId="14" borderId="0" xfId="0" applyFont="1" applyFill="1" applyBorder="1" applyAlignment="1"/>
    <xf numFmtId="0" fontId="7" fillId="14" borderId="5" xfId="0" applyFont="1" applyFill="1" applyBorder="1" applyAlignment="1" applyProtection="1">
      <alignment horizontal="center" vertical="center"/>
    </xf>
    <xf numFmtId="0" fontId="4" fillId="14" borderId="2" xfId="3" applyFont="1" applyFill="1" applyBorder="1" applyAlignment="1" applyProtection="1">
      <alignment vertical="center"/>
    </xf>
    <xf numFmtId="0" fontId="4" fillId="14" borderId="1" xfId="3" applyFont="1" applyFill="1" applyBorder="1" applyAlignment="1" applyProtection="1">
      <alignment vertical="center"/>
    </xf>
    <xf numFmtId="0" fontId="46" fillId="14" borderId="0" xfId="0" applyFont="1" applyFill="1"/>
    <xf numFmtId="10" fontId="46" fillId="14" borderId="0" xfId="0" applyNumberFormat="1" applyFont="1" applyFill="1"/>
    <xf numFmtId="0" fontId="6" fillId="14" borderId="4" xfId="0" applyFont="1" applyFill="1" applyBorder="1" applyAlignment="1"/>
    <xf numFmtId="0" fontId="6" fillId="14" borderId="0" xfId="0" applyFont="1" applyFill="1" applyBorder="1" applyAlignment="1"/>
    <xf numFmtId="0" fontId="6" fillId="14" borderId="3" xfId="0" applyFont="1" applyFill="1" applyBorder="1" applyAlignment="1"/>
    <xf numFmtId="10" fontId="8" fillId="14" borderId="1" xfId="0" applyNumberFormat="1" applyFont="1" applyFill="1" applyBorder="1" applyAlignment="1">
      <alignment horizontal="center"/>
    </xf>
    <xf numFmtId="10" fontId="9" fillId="0" borderId="90" xfId="0" applyNumberFormat="1" applyFont="1" applyFill="1" applyBorder="1" applyAlignment="1">
      <alignment horizontal="center"/>
    </xf>
    <xf numFmtId="10" fontId="8" fillId="0" borderId="91" xfId="0" applyNumberFormat="1" applyFont="1" applyFill="1" applyBorder="1" applyAlignment="1">
      <alignment horizontal="center"/>
    </xf>
    <xf numFmtId="10" fontId="8" fillId="0" borderId="92" xfId="0" applyNumberFormat="1" applyFont="1" applyFill="1" applyBorder="1" applyAlignment="1">
      <alignment horizontal="center"/>
    </xf>
    <xf numFmtId="0" fontId="4" fillId="14" borderId="91" xfId="3" applyFont="1" applyFill="1" applyBorder="1" applyAlignment="1" applyProtection="1">
      <alignment vertical="center"/>
    </xf>
    <xf numFmtId="10" fontId="8" fillId="0" borderId="93" xfId="0" applyNumberFormat="1" applyFont="1" applyFill="1" applyBorder="1" applyAlignment="1">
      <alignment horizontal="center"/>
    </xf>
    <xf numFmtId="0" fontId="13" fillId="14" borderId="33" xfId="0" applyFont="1" applyFill="1" applyBorder="1" applyAlignment="1">
      <alignment horizontal="center" wrapText="1"/>
    </xf>
    <xf numFmtId="164" fontId="13" fillId="14" borderId="33" xfId="1" applyNumberFormat="1" applyFont="1" applyFill="1" applyBorder="1" applyAlignment="1">
      <alignment horizontal="center" wrapText="1"/>
    </xf>
    <xf numFmtId="0" fontId="13" fillId="14" borderId="37" xfId="0" applyFont="1" applyFill="1" applyBorder="1" applyAlignment="1">
      <alignment horizontal="center" wrapText="1"/>
    </xf>
    <xf numFmtId="0" fontId="23" fillId="14" borderId="0" xfId="0" applyFont="1" applyFill="1"/>
    <xf numFmtId="0" fontId="25" fillId="14" borderId="52" xfId="0" applyFont="1" applyFill="1" applyBorder="1" applyAlignment="1">
      <alignment horizontal="center" wrapText="1"/>
    </xf>
    <xf numFmtId="0" fontId="21" fillId="14" borderId="52" xfId="0" applyFont="1" applyFill="1" applyBorder="1" applyAlignment="1">
      <alignment horizontal="center" wrapText="1"/>
    </xf>
    <xf numFmtId="164" fontId="21" fillId="14" borderId="52" xfId="8" applyNumberFormat="1" applyFont="1" applyFill="1" applyBorder="1" applyAlignment="1">
      <alignment horizontal="center" wrapText="1"/>
    </xf>
    <xf numFmtId="164" fontId="21" fillId="14" borderId="62" xfId="8" applyNumberFormat="1" applyFont="1" applyFill="1" applyBorder="1" applyAlignment="1">
      <alignment horizontal="center" wrapText="1"/>
    </xf>
    <xf numFmtId="10" fontId="21" fillId="14" borderId="52" xfId="7" applyNumberFormat="1" applyFont="1" applyFill="1" applyBorder="1" applyAlignment="1">
      <alignment horizontal="center" wrapText="1"/>
    </xf>
    <xf numFmtId="0" fontId="21" fillId="14" borderId="65" xfId="0" applyFont="1" applyFill="1" applyBorder="1" applyAlignment="1">
      <alignment horizontal="center" vertical="center" wrapText="1"/>
    </xf>
    <xf numFmtId="0" fontId="21" fillId="14" borderId="65" xfId="0" applyFont="1" applyFill="1" applyBorder="1" applyAlignment="1">
      <alignment wrapText="1"/>
    </xf>
    <xf numFmtId="0" fontId="25" fillId="14" borderId="62" xfId="0" applyFont="1" applyFill="1" applyBorder="1" applyAlignment="1">
      <alignment horizontal="center" wrapText="1"/>
    </xf>
    <xf numFmtId="0" fontId="21" fillId="14" borderId="66" xfId="0" applyFont="1" applyFill="1" applyBorder="1" applyAlignment="1">
      <alignment horizontal="center" wrapText="1"/>
    </xf>
    <xf numFmtId="0" fontId="21" fillId="14" borderId="52" xfId="0" applyFont="1" applyFill="1" applyBorder="1" applyAlignment="1">
      <alignment horizontal="right" wrapText="1"/>
    </xf>
    <xf numFmtId="0" fontId="21" fillId="14" borderId="63" xfId="0" applyFont="1" applyFill="1" applyBorder="1" applyAlignment="1">
      <alignment horizontal="center" wrapText="1"/>
    </xf>
    <xf numFmtId="0" fontId="21" fillId="14" borderId="62" xfId="0" applyFont="1" applyFill="1" applyBorder="1" applyAlignment="1">
      <alignment horizontal="center" wrapText="1"/>
    </xf>
    <xf numFmtId="164" fontId="21" fillId="14" borderId="73" xfId="8" applyNumberFormat="1" applyFont="1" applyFill="1" applyBorder="1" applyAlignment="1">
      <alignment horizontal="center" wrapText="1"/>
    </xf>
    <xf numFmtId="0" fontId="13" fillId="14" borderId="80" xfId="0" applyFont="1" applyFill="1" applyBorder="1" applyAlignment="1">
      <alignment horizontal="center" wrapText="1"/>
    </xf>
    <xf numFmtId="164" fontId="23" fillId="14" borderId="0" xfId="8" applyNumberFormat="1" applyFont="1" applyFill="1"/>
    <xf numFmtId="0" fontId="7" fillId="14" borderId="91" xfId="0" applyFont="1" applyFill="1" applyBorder="1" applyAlignment="1" applyProtection="1">
      <alignment horizontal="center" vertical="center"/>
    </xf>
    <xf numFmtId="0" fontId="7" fillId="14" borderId="92" xfId="0" applyFont="1" applyFill="1" applyBorder="1" applyAlignment="1" applyProtection="1">
      <alignment horizontal="center" vertical="center"/>
    </xf>
    <xf numFmtId="10" fontId="8" fillId="0" borderId="94" xfId="0" applyNumberFormat="1" applyFont="1" applyFill="1" applyBorder="1" applyAlignment="1">
      <alignment horizontal="center"/>
    </xf>
    <xf numFmtId="10" fontId="28" fillId="0" borderId="0" xfId="7" applyNumberFormat="1" applyFont="1" applyFill="1" applyBorder="1" applyAlignment="1">
      <alignment horizontal="left" wrapText="1"/>
    </xf>
    <xf numFmtId="0" fontId="10" fillId="14" borderId="6" xfId="0" applyFont="1" applyFill="1" applyBorder="1" applyAlignment="1" applyProtection="1">
      <alignment horizontal="center" vertical="center"/>
    </xf>
    <xf numFmtId="0" fontId="10" fillId="14" borderId="7" xfId="0" applyFont="1" applyFill="1" applyBorder="1" applyAlignment="1" applyProtection="1">
      <alignment horizontal="center" vertical="center"/>
    </xf>
    <xf numFmtId="0" fontId="6" fillId="14" borderId="4" xfId="0" applyFont="1" applyFill="1" applyBorder="1" applyAlignment="1">
      <alignment horizontal="center"/>
    </xf>
    <xf numFmtId="0" fontId="6" fillId="14" borderId="0" xfId="0" applyFont="1" applyFill="1" applyBorder="1" applyAlignment="1">
      <alignment horizontal="center"/>
    </xf>
    <xf numFmtId="0" fontId="7" fillId="14" borderId="17" xfId="0" applyFont="1" applyFill="1" applyBorder="1" applyAlignment="1" applyProtection="1">
      <alignment horizontal="center" vertical="center"/>
    </xf>
    <xf numFmtId="0" fontId="7" fillId="14" borderId="18" xfId="0" applyFont="1" applyFill="1" applyBorder="1" applyAlignment="1" applyProtection="1">
      <alignment horizontal="center" vertical="center"/>
    </xf>
    <xf numFmtId="0" fontId="11" fillId="14" borderId="9" xfId="0" applyFont="1" applyFill="1" applyBorder="1" applyAlignment="1">
      <alignment horizontal="center" vertical="center" wrapText="1"/>
    </xf>
    <xf numFmtId="0" fontId="11" fillId="14" borderId="4" xfId="0" applyFont="1" applyFill="1" applyBorder="1" applyAlignment="1">
      <alignment horizontal="center" vertical="center" wrapText="1"/>
    </xf>
    <xf numFmtId="0" fontId="11" fillId="14" borderId="10" xfId="0" applyFont="1" applyFill="1" applyBorder="1" applyAlignment="1">
      <alignment horizontal="center" vertical="center" wrapText="1"/>
    </xf>
    <xf numFmtId="0" fontId="4" fillId="14" borderId="48" xfId="0" applyFont="1" applyFill="1" applyBorder="1" applyAlignment="1">
      <alignment horizontal="center" vertical="center" wrapText="1"/>
    </xf>
    <xf numFmtId="0" fontId="4" fillId="14" borderId="43" xfId="0" applyFont="1" applyFill="1" applyBorder="1" applyAlignment="1">
      <alignment horizontal="center" vertical="center" wrapText="1"/>
    </xf>
    <xf numFmtId="0" fontId="4" fillId="14" borderId="41" xfId="0" applyFont="1" applyFill="1" applyBorder="1" applyAlignment="1">
      <alignment horizontal="center" vertical="center" wrapText="1"/>
    </xf>
    <xf numFmtId="0" fontId="4" fillId="14" borderId="53" xfId="0" applyFont="1" applyFill="1" applyBorder="1" applyAlignment="1">
      <alignment horizontal="center" vertical="center" wrapText="1"/>
    </xf>
    <xf numFmtId="0" fontId="4" fillId="14" borderId="9" xfId="0" applyFont="1" applyFill="1" applyBorder="1" applyAlignment="1">
      <alignment horizontal="center" vertical="center" wrapText="1"/>
    </xf>
    <xf numFmtId="0" fontId="4" fillId="14" borderId="10" xfId="0" applyFont="1" applyFill="1" applyBorder="1" applyAlignment="1">
      <alignment horizontal="center" vertical="center" wrapText="1"/>
    </xf>
    <xf numFmtId="0" fontId="10" fillId="14" borderId="8" xfId="0" applyFont="1" applyFill="1" applyBorder="1" applyAlignment="1" applyProtection="1">
      <alignment horizontal="center" vertical="center"/>
    </xf>
    <xf numFmtId="0" fontId="6" fillId="14" borderId="9" xfId="0" applyFont="1" applyFill="1" applyBorder="1" applyAlignment="1">
      <alignment horizontal="center"/>
    </xf>
    <xf numFmtId="0" fontId="6" fillId="14" borderId="12" xfId="0" applyFont="1" applyFill="1" applyBorder="1" applyAlignment="1">
      <alignment horizontal="center"/>
    </xf>
    <xf numFmtId="0" fontId="6" fillId="14" borderId="13" xfId="0" applyFont="1" applyFill="1" applyBorder="1" applyAlignment="1">
      <alignment horizontal="center"/>
    </xf>
    <xf numFmtId="0" fontId="6" fillId="14" borderId="3" xfId="0" applyFont="1" applyFill="1" applyBorder="1" applyAlignment="1">
      <alignment horizontal="center"/>
    </xf>
    <xf numFmtId="0" fontId="7" fillId="14" borderId="14" xfId="0" applyFont="1" applyFill="1" applyBorder="1" applyAlignment="1" applyProtection="1">
      <alignment horizontal="center" vertical="center"/>
    </xf>
    <xf numFmtId="0" fontId="7" fillId="14" borderId="15" xfId="0" applyFont="1" applyFill="1" applyBorder="1" applyAlignment="1" applyProtection="1">
      <alignment horizontal="center" vertical="center"/>
    </xf>
    <xf numFmtId="0" fontId="7" fillId="14" borderId="16" xfId="0" applyFont="1" applyFill="1" applyBorder="1" applyAlignment="1" applyProtection="1">
      <alignment horizontal="center" vertical="center"/>
    </xf>
    <xf numFmtId="0" fontId="4" fillId="14" borderId="6" xfId="0" applyFont="1" applyFill="1" applyBorder="1" applyAlignment="1">
      <alignment horizontal="center" vertical="center" wrapText="1"/>
    </xf>
    <xf numFmtId="0" fontId="4" fillId="14" borderId="11" xfId="0" applyFont="1" applyFill="1" applyBorder="1" applyAlignment="1">
      <alignment horizontal="center" vertical="center" wrapText="1"/>
    </xf>
    <xf numFmtId="49" fontId="27" fillId="4" borderId="55" xfId="0" applyNumberFormat="1" applyFont="1" applyFill="1" applyBorder="1" applyAlignment="1">
      <alignment horizontal="left" wrapText="1"/>
    </xf>
    <xf numFmtId="49" fontId="27" fillId="4" borderId="0" xfId="0" applyNumberFormat="1" applyFont="1" applyFill="1" applyBorder="1" applyAlignment="1">
      <alignment horizontal="left" wrapText="1"/>
    </xf>
    <xf numFmtId="0" fontId="13" fillId="14" borderId="19" xfId="0" applyFont="1" applyFill="1" applyBorder="1" applyAlignment="1">
      <alignment horizontal="center" vertical="center" wrapText="1"/>
    </xf>
    <xf numFmtId="0" fontId="13" fillId="14" borderId="24" xfId="0" applyFont="1" applyFill="1" applyBorder="1" applyAlignment="1">
      <alignment horizontal="center" vertical="center" wrapText="1"/>
    </xf>
    <xf numFmtId="0" fontId="13" fillId="14" borderId="33" xfId="0" applyFont="1" applyFill="1" applyBorder="1" applyAlignment="1">
      <alignment horizontal="center" vertical="center" wrapText="1"/>
    </xf>
    <xf numFmtId="0" fontId="13" fillId="14" borderId="25" xfId="0" applyFont="1" applyFill="1" applyBorder="1" applyAlignment="1">
      <alignment horizontal="center" vertical="center" wrapText="1"/>
    </xf>
    <xf numFmtId="0" fontId="13" fillId="14" borderId="20" xfId="0" applyFont="1" applyFill="1" applyBorder="1" applyAlignment="1">
      <alignment horizontal="center" vertical="center" wrapText="1"/>
    </xf>
    <xf numFmtId="0" fontId="13" fillId="14" borderId="26" xfId="0" applyFont="1" applyFill="1" applyBorder="1" applyAlignment="1">
      <alignment horizontal="center" vertical="center" wrapText="1"/>
    </xf>
    <xf numFmtId="0" fontId="13" fillId="14" borderId="34" xfId="0" applyFont="1" applyFill="1" applyBorder="1" applyAlignment="1">
      <alignment horizontal="center" vertical="center" wrapText="1"/>
    </xf>
    <xf numFmtId="0" fontId="14" fillId="14" borderId="21" xfId="0" applyFont="1" applyFill="1" applyBorder="1" applyAlignment="1">
      <alignment horizontal="center" vertical="center" wrapText="1"/>
    </xf>
    <xf numFmtId="0" fontId="14" fillId="14" borderId="22" xfId="0" applyFont="1" applyFill="1" applyBorder="1" applyAlignment="1">
      <alignment horizontal="center" vertical="center" wrapText="1"/>
    </xf>
    <xf numFmtId="0" fontId="14" fillId="14" borderId="23" xfId="0" applyFont="1" applyFill="1" applyBorder="1" applyAlignment="1">
      <alignment horizontal="center" vertical="center" wrapText="1"/>
    </xf>
    <xf numFmtId="0" fontId="15" fillId="14" borderId="27" xfId="0" applyFont="1" applyFill="1" applyBorder="1" applyAlignment="1">
      <alignment horizontal="center" vertical="center" wrapText="1"/>
    </xf>
    <xf numFmtId="0" fontId="15" fillId="14" borderId="0" xfId="0" applyFont="1" applyFill="1" applyBorder="1" applyAlignment="1">
      <alignment horizontal="center" vertical="center" wrapText="1"/>
    </xf>
    <xf numFmtId="0" fontId="15" fillId="14" borderId="30" xfId="0" applyFont="1" applyFill="1" applyBorder="1" applyAlignment="1">
      <alignment horizontal="center" vertical="center" wrapText="1"/>
    </xf>
    <xf numFmtId="0" fontId="15" fillId="14" borderId="31" xfId="0" applyFont="1" applyFill="1" applyBorder="1" applyAlignment="1">
      <alignment horizontal="center" vertical="center" wrapText="1"/>
    </xf>
    <xf numFmtId="0" fontId="15" fillId="14" borderId="28" xfId="0" applyFont="1" applyFill="1" applyBorder="1" applyAlignment="1">
      <alignment horizontal="center" vertical="center" wrapText="1"/>
    </xf>
    <xf numFmtId="0" fontId="15" fillId="14" borderId="29" xfId="0" applyFont="1" applyFill="1" applyBorder="1" applyAlignment="1">
      <alignment horizontal="center" vertical="center" wrapText="1"/>
    </xf>
    <xf numFmtId="0" fontId="15" fillId="14" borderId="32" xfId="0" applyFont="1" applyFill="1" applyBorder="1" applyAlignment="1">
      <alignment horizontal="center" vertical="center" wrapText="1"/>
    </xf>
    <xf numFmtId="0" fontId="13" fillId="14" borderId="35" xfId="0" applyFont="1" applyFill="1" applyBorder="1" applyAlignment="1">
      <alignment horizontal="center" vertical="center" wrapText="1"/>
    </xf>
    <xf numFmtId="0" fontId="13" fillId="14" borderId="36" xfId="0" applyFont="1" applyFill="1" applyBorder="1" applyAlignment="1">
      <alignment horizontal="center" vertical="center" wrapText="1"/>
    </xf>
    <xf numFmtId="0" fontId="13" fillId="14" borderId="28" xfId="0" applyFont="1" applyFill="1" applyBorder="1" applyAlignment="1">
      <alignment horizontal="center" vertical="center" wrapText="1"/>
    </xf>
    <xf numFmtId="0" fontId="13" fillId="14" borderId="32" xfId="0" applyFont="1" applyFill="1" applyBorder="1" applyAlignment="1">
      <alignment horizontal="center" vertical="center" wrapText="1"/>
    </xf>
    <xf numFmtId="0" fontId="21" fillId="14" borderId="40" xfId="0" applyFont="1" applyFill="1" applyBorder="1" applyAlignment="1">
      <alignment horizontal="center" vertical="center" wrapText="1"/>
    </xf>
    <xf numFmtId="0" fontId="21" fillId="14" borderId="44" xfId="0" applyFont="1" applyFill="1" applyBorder="1" applyAlignment="1">
      <alignment horizontal="center" vertical="center" wrapText="1"/>
    </xf>
    <xf numFmtId="0" fontId="21" fillId="14" borderId="52" xfId="0" applyFont="1" applyFill="1" applyBorder="1" applyAlignment="1">
      <alignment horizontal="center" vertical="center" wrapText="1"/>
    </xf>
    <xf numFmtId="0" fontId="21" fillId="14" borderId="41" xfId="0" applyFont="1" applyFill="1" applyBorder="1" applyAlignment="1">
      <alignment horizontal="center" vertical="center" wrapText="1"/>
    </xf>
    <xf numFmtId="0" fontId="21" fillId="14" borderId="45" xfId="0" applyFont="1" applyFill="1" applyBorder="1" applyAlignment="1">
      <alignment horizontal="center" vertical="center" wrapText="1"/>
    </xf>
    <xf numFmtId="0" fontId="21" fillId="14" borderId="53" xfId="0" applyFont="1" applyFill="1" applyBorder="1" applyAlignment="1">
      <alignment horizontal="center" vertical="center" wrapText="1"/>
    </xf>
    <xf numFmtId="0" fontId="21" fillId="14" borderId="46" xfId="0" applyFont="1" applyFill="1" applyBorder="1" applyAlignment="1">
      <alignment horizontal="center" vertical="center" wrapText="1"/>
    </xf>
    <xf numFmtId="0" fontId="21" fillId="14" borderId="28" xfId="0" applyFont="1" applyFill="1" applyBorder="1" applyAlignment="1">
      <alignment horizontal="center" vertical="center" wrapText="1"/>
    </xf>
    <xf numFmtId="0" fontId="21" fillId="14" borderId="29" xfId="0" applyFont="1" applyFill="1" applyBorder="1" applyAlignment="1">
      <alignment horizontal="center" vertical="center" wrapText="1"/>
    </xf>
    <xf numFmtId="0" fontId="21" fillId="14" borderId="32" xfId="0" applyFont="1" applyFill="1" applyBorder="1" applyAlignment="1">
      <alignment horizontal="center" vertical="center" wrapText="1"/>
    </xf>
    <xf numFmtId="0" fontId="22" fillId="14" borderId="42" xfId="0" applyFont="1" applyFill="1" applyBorder="1" applyAlignment="1">
      <alignment horizontal="center" vertical="center" wrapText="1"/>
    </xf>
    <xf numFmtId="0" fontId="22" fillId="14" borderId="43" xfId="0" applyFont="1" applyFill="1" applyBorder="1" applyAlignment="1">
      <alignment horizontal="center" vertical="center" wrapText="1"/>
    </xf>
    <xf numFmtId="164" fontId="24" fillId="14" borderId="47" xfId="8" applyNumberFormat="1" applyFont="1" applyFill="1" applyBorder="1" applyAlignment="1">
      <alignment horizontal="center" vertical="center" wrapText="1"/>
    </xf>
    <xf numFmtId="164" fontId="24" fillId="14" borderId="48" xfId="8" applyNumberFormat="1" applyFont="1" applyFill="1" applyBorder="1" applyAlignment="1">
      <alignment horizontal="center" vertical="center" wrapText="1"/>
    </xf>
    <xf numFmtId="164" fontId="24" fillId="14" borderId="45" xfId="8" applyNumberFormat="1" applyFont="1" applyFill="1" applyBorder="1" applyAlignment="1">
      <alignment horizontal="center" vertical="center" wrapText="1"/>
    </xf>
    <xf numFmtId="164" fontId="24" fillId="14" borderId="0" xfId="8" applyNumberFormat="1" applyFont="1" applyFill="1" applyBorder="1" applyAlignment="1">
      <alignment horizontal="center" vertical="center" wrapText="1"/>
    </xf>
    <xf numFmtId="164" fontId="24" fillId="14" borderId="42" xfId="8" applyNumberFormat="1" applyFont="1" applyFill="1" applyBorder="1" applyAlignment="1">
      <alignment horizontal="center" vertical="center" wrapText="1"/>
    </xf>
    <xf numFmtId="164" fontId="24" fillId="14" borderId="43" xfId="8" applyNumberFormat="1" applyFont="1" applyFill="1" applyBorder="1" applyAlignment="1">
      <alignment horizontal="center" vertical="center" wrapText="1"/>
    </xf>
    <xf numFmtId="164" fontId="24" fillId="14" borderId="49" xfId="8" applyNumberFormat="1" applyFont="1" applyFill="1" applyBorder="1" applyAlignment="1">
      <alignment horizontal="center" vertical="center" wrapText="1"/>
    </xf>
    <xf numFmtId="164" fontId="24" fillId="14" borderId="50" xfId="8" applyNumberFormat="1" applyFont="1" applyFill="1" applyBorder="1" applyAlignment="1">
      <alignment horizontal="center" vertical="center" wrapText="1"/>
    </xf>
    <xf numFmtId="164" fontId="24" fillId="14" borderId="51" xfId="8" applyNumberFormat="1" applyFont="1" applyFill="1" applyBorder="1" applyAlignment="1">
      <alignment horizontal="center" vertical="center" wrapText="1"/>
    </xf>
    <xf numFmtId="164" fontId="21" fillId="14" borderId="43" xfId="8" applyNumberFormat="1" applyFont="1" applyFill="1" applyBorder="1" applyAlignment="1">
      <alignment horizontal="center" vertical="center" wrapText="1"/>
    </xf>
    <xf numFmtId="164" fontId="21" fillId="14" borderId="42" xfId="8" applyNumberFormat="1" applyFont="1" applyFill="1" applyBorder="1" applyAlignment="1">
      <alignment horizontal="center" vertical="center" wrapText="1"/>
    </xf>
    <xf numFmtId="164" fontId="21" fillId="14" borderId="51" xfId="8" applyNumberFormat="1" applyFont="1" applyFill="1" applyBorder="1" applyAlignment="1">
      <alignment horizontal="center" vertical="center" wrapText="1"/>
    </xf>
    <xf numFmtId="164" fontId="29" fillId="0" borderId="0" xfId="0" applyNumberFormat="1" applyFont="1" applyAlignment="1">
      <alignment horizontal="center"/>
    </xf>
    <xf numFmtId="164" fontId="29" fillId="6" borderId="55" xfId="8" applyNumberFormat="1" applyFont="1" applyFill="1" applyBorder="1" applyAlignment="1">
      <alignment horizontal="center" wrapText="1"/>
    </xf>
    <xf numFmtId="164" fontId="29" fillId="6" borderId="0" xfId="8" applyNumberFormat="1" applyFont="1" applyFill="1" applyBorder="1" applyAlignment="1">
      <alignment horizontal="center" wrapText="1"/>
    </xf>
    <xf numFmtId="164" fontId="29" fillId="6" borderId="63" xfId="8" applyNumberFormat="1" applyFont="1" applyFill="1" applyBorder="1" applyAlignment="1">
      <alignment horizontal="center" wrapText="1"/>
    </xf>
    <xf numFmtId="164" fontId="29" fillId="6" borderId="64" xfId="8" applyNumberFormat="1" applyFont="1" applyFill="1" applyBorder="1" applyAlignment="1">
      <alignment horizontal="center" wrapText="1"/>
    </xf>
    <xf numFmtId="0" fontId="22" fillId="14" borderId="21" xfId="0" applyFont="1" applyFill="1" applyBorder="1" applyAlignment="1">
      <alignment horizontal="center" vertical="center" wrapText="1"/>
    </xf>
    <xf numFmtId="0" fontId="22" fillId="14" borderId="22" xfId="0" applyFont="1" applyFill="1" applyBorder="1" applyAlignment="1">
      <alignment horizontal="center" vertical="center" wrapText="1"/>
    </xf>
    <xf numFmtId="0" fontId="22" fillId="14" borderId="56" xfId="0" applyFont="1" applyFill="1" applyBorder="1" applyAlignment="1">
      <alignment horizontal="center" vertical="center" wrapText="1"/>
    </xf>
    <xf numFmtId="0" fontId="24" fillId="14" borderId="57" xfId="0" applyFont="1" applyFill="1" applyBorder="1" applyAlignment="1">
      <alignment horizontal="center" vertical="center" wrapText="1"/>
    </xf>
    <xf numFmtId="0" fontId="24" fillId="14" borderId="58" xfId="0" applyFont="1" applyFill="1" applyBorder="1" applyAlignment="1">
      <alignment horizontal="center" vertical="center" wrapText="1"/>
    </xf>
    <xf numFmtId="0" fontId="24" fillId="14" borderId="59" xfId="0" applyFont="1" applyFill="1" applyBorder="1" applyAlignment="1">
      <alignment horizontal="center" vertical="center" wrapText="1"/>
    </xf>
    <xf numFmtId="0" fontId="24" fillId="14" borderId="60" xfId="0" applyFont="1" applyFill="1" applyBorder="1" applyAlignment="1">
      <alignment horizontal="center" vertical="center" wrapText="1"/>
    </xf>
    <xf numFmtId="0" fontId="21" fillId="14" borderId="61" xfId="0" applyFont="1" applyFill="1" applyBorder="1" applyAlignment="1">
      <alignment horizontal="center" vertical="center" wrapText="1"/>
    </xf>
    <xf numFmtId="0" fontId="21" fillId="14" borderId="23" xfId="0" applyFont="1" applyFill="1" applyBorder="1" applyAlignment="1">
      <alignment horizontal="center" vertical="center" wrapText="1"/>
    </xf>
    <xf numFmtId="0" fontId="21" fillId="14" borderId="59" xfId="0" applyFont="1" applyFill="1" applyBorder="1" applyAlignment="1">
      <alignment horizontal="center" vertical="center" wrapText="1"/>
    </xf>
    <xf numFmtId="0" fontId="21" fillId="14" borderId="60" xfId="0" applyFont="1" applyFill="1" applyBorder="1" applyAlignment="1">
      <alignment horizontal="center" vertical="center" wrapText="1"/>
    </xf>
    <xf numFmtId="10" fontId="21" fillId="14" borderId="28" xfId="7" applyNumberFormat="1" applyFont="1" applyFill="1" applyBorder="1" applyAlignment="1">
      <alignment horizontal="center" vertical="center" wrapText="1"/>
    </xf>
    <xf numFmtId="10" fontId="21" fillId="14" borderId="29" xfId="7" applyNumberFormat="1" applyFont="1" applyFill="1" applyBorder="1" applyAlignment="1">
      <alignment horizontal="center" vertical="center" wrapText="1"/>
    </xf>
    <xf numFmtId="10" fontId="21" fillId="14" borderId="32" xfId="7" applyNumberFormat="1" applyFont="1" applyFill="1" applyBorder="1" applyAlignment="1">
      <alignment horizontal="center" vertical="center" wrapText="1"/>
    </xf>
    <xf numFmtId="0" fontId="21" fillId="14" borderId="42" xfId="0" applyFont="1" applyFill="1" applyBorder="1" applyAlignment="1">
      <alignment horizontal="center" vertical="center" wrapText="1"/>
    </xf>
    <xf numFmtId="0" fontId="21" fillId="14" borderId="43" xfId="0" applyFont="1" applyFill="1" applyBorder="1" applyAlignment="1">
      <alignment horizontal="center" vertical="center" wrapText="1"/>
    </xf>
    <xf numFmtId="0" fontId="21" fillId="14" borderId="51" xfId="0" applyFont="1" applyFill="1" applyBorder="1" applyAlignment="1">
      <alignment horizontal="center" vertical="center" wrapText="1"/>
    </xf>
    <xf numFmtId="0" fontId="21" fillId="14" borderId="47" xfId="0" applyFont="1" applyFill="1" applyBorder="1" applyAlignment="1">
      <alignment horizontal="center" vertical="center" wrapText="1"/>
    </xf>
    <xf numFmtId="0" fontId="21" fillId="14" borderId="58" xfId="0" applyFont="1" applyFill="1" applyBorder="1" applyAlignment="1">
      <alignment horizontal="center" vertical="center" wrapText="1"/>
    </xf>
    <xf numFmtId="0" fontId="22" fillId="14" borderId="0" xfId="0" applyFont="1" applyFill="1" applyBorder="1" applyAlignment="1">
      <alignment horizontal="center" vertical="center" wrapText="1"/>
    </xf>
    <xf numFmtId="0" fontId="24" fillId="14" borderId="48" xfId="0" applyFont="1" applyFill="1" applyBorder="1" applyAlignment="1">
      <alignment horizontal="center" vertical="center" wrapText="1"/>
    </xf>
    <xf numFmtId="0" fontId="24" fillId="14" borderId="0" xfId="0" applyFont="1" applyFill="1" applyBorder="1" applyAlignment="1">
      <alignment horizontal="center" vertical="center" wrapText="1"/>
    </xf>
    <xf numFmtId="0" fontId="24" fillId="14" borderId="43" xfId="0" applyFont="1" applyFill="1" applyBorder="1" applyAlignment="1">
      <alignment horizontal="center" vertical="center" wrapText="1"/>
    </xf>
    <xf numFmtId="0" fontId="24" fillId="14" borderId="47" xfId="0" applyFont="1" applyFill="1" applyBorder="1" applyAlignment="1">
      <alignment horizontal="center" vertical="center" wrapText="1"/>
    </xf>
    <xf numFmtId="0" fontId="24" fillId="14" borderId="49" xfId="0" applyFont="1" applyFill="1" applyBorder="1" applyAlignment="1">
      <alignment horizontal="center" vertical="center" wrapText="1"/>
    </xf>
    <xf numFmtId="0" fontId="24" fillId="14" borderId="45" xfId="0" applyFont="1" applyFill="1" applyBorder="1" applyAlignment="1">
      <alignment horizontal="center" vertical="center" wrapText="1"/>
    </xf>
    <xf numFmtId="0" fontId="24" fillId="14" borderId="50" xfId="0" applyFont="1" applyFill="1" applyBorder="1" applyAlignment="1">
      <alignment horizontal="center" vertical="center" wrapText="1"/>
    </xf>
    <xf numFmtId="0" fontId="24" fillId="14" borderId="42" xfId="0" applyFont="1" applyFill="1" applyBorder="1" applyAlignment="1">
      <alignment horizontal="center" vertical="center" wrapText="1"/>
    </xf>
    <xf numFmtId="0" fontId="24" fillId="14" borderId="51" xfId="0" applyFont="1" applyFill="1" applyBorder="1" applyAlignment="1">
      <alignment horizontal="center" vertical="center" wrapText="1"/>
    </xf>
    <xf numFmtId="0" fontId="22" fillId="14" borderId="45" xfId="0" applyFont="1" applyFill="1" applyBorder="1" applyAlignment="1">
      <alignment horizontal="center" vertical="center" wrapText="1"/>
    </xf>
    <xf numFmtId="0" fontId="21" fillId="14" borderId="21" xfId="0" applyFont="1" applyFill="1" applyBorder="1" applyAlignment="1">
      <alignment horizontal="center" vertical="center" wrapText="1"/>
    </xf>
    <xf numFmtId="0" fontId="21" fillId="14" borderId="22" xfId="0" applyFont="1" applyFill="1" applyBorder="1" applyAlignment="1">
      <alignment horizontal="center" vertical="center" wrapText="1"/>
    </xf>
    <xf numFmtId="0" fontId="21" fillId="14" borderId="56" xfId="0" applyFont="1" applyFill="1" applyBorder="1" applyAlignment="1">
      <alignment horizontal="center" vertical="center" wrapText="1"/>
    </xf>
    <xf numFmtId="164" fontId="16" fillId="0" borderId="70" xfId="0" applyNumberFormat="1" applyFont="1" applyBorder="1" applyAlignment="1">
      <alignment horizontal="center"/>
    </xf>
    <xf numFmtId="0" fontId="26" fillId="0" borderId="69" xfId="0" applyFont="1" applyBorder="1" applyAlignment="1">
      <alignment horizontal="center"/>
    </xf>
    <xf numFmtId="0" fontId="26" fillId="0" borderId="70" xfId="0" applyFont="1" applyBorder="1" applyAlignment="1">
      <alignment horizontal="center"/>
    </xf>
    <xf numFmtId="164" fontId="27" fillId="4" borderId="63" xfId="0" applyNumberFormat="1" applyFont="1" applyFill="1" applyBorder="1" applyAlignment="1">
      <alignment horizontal="center" wrapText="1"/>
    </xf>
    <xf numFmtId="164" fontId="27" fillId="4" borderId="64" xfId="0" applyNumberFormat="1" applyFont="1" applyFill="1" applyBorder="1" applyAlignment="1">
      <alignment horizontal="center" wrapText="1"/>
    </xf>
    <xf numFmtId="0" fontId="26" fillId="0" borderId="55" xfId="0" applyFont="1" applyBorder="1" applyAlignment="1">
      <alignment horizontal="center"/>
    </xf>
    <xf numFmtId="0" fontId="26" fillId="0" borderId="0" xfId="0" applyFont="1" applyAlignment="1">
      <alignment horizontal="center"/>
    </xf>
    <xf numFmtId="164" fontId="27" fillId="4" borderId="63" xfId="0" applyNumberFormat="1" applyFont="1" applyFill="1" applyBorder="1" applyAlignment="1">
      <alignment vertical="center" wrapText="1"/>
    </xf>
    <xf numFmtId="164" fontId="27" fillId="4" borderId="64" xfId="0" applyNumberFormat="1" applyFont="1" applyFill="1" applyBorder="1" applyAlignment="1">
      <alignment vertical="center" wrapText="1"/>
    </xf>
    <xf numFmtId="0" fontId="24" fillId="14" borderId="67" xfId="0" applyFont="1" applyFill="1" applyBorder="1" applyAlignment="1">
      <alignment horizontal="center" vertical="center" wrapText="1"/>
    </xf>
    <xf numFmtId="0" fontId="24" fillId="14" borderId="68" xfId="0" applyFont="1" applyFill="1" applyBorder="1" applyAlignment="1">
      <alignment horizontal="center" vertical="center" wrapText="1"/>
    </xf>
    <xf numFmtId="0" fontId="21" fillId="14" borderId="49" xfId="0" applyFont="1" applyFill="1" applyBorder="1" applyAlignment="1">
      <alignment horizontal="center" vertical="center" wrapText="1"/>
    </xf>
    <xf numFmtId="164" fontId="22" fillId="14" borderId="57" xfId="8" applyNumberFormat="1" applyFont="1" applyFill="1" applyBorder="1" applyAlignment="1">
      <alignment horizontal="center" vertical="center" wrapText="1"/>
    </xf>
    <xf numFmtId="164" fontId="22" fillId="14" borderId="0" xfId="8" applyNumberFormat="1" applyFont="1" applyFill="1" applyBorder="1" applyAlignment="1">
      <alignment horizontal="center" vertical="center" wrapText="1"/>
    </xf>
    <xf numFmtId="164" fontId="24" fillId="14" borderId="61" xfId="8" applyNumberFormat="1" applyFont="1" applyFill="1" applyBorder="1" applyAlignment="1">
      <alignment horizontal="center" vertical="center" wrapText="1"/>
    </xf>
    <xf numFmtId="164" fontId="24" fillId="14" borderId="71" xfId="8" applyNumberFormat="1" applyFont="1" applyFill="1" applyBorder="1" applyAlignment="1">
      <alignment horizontal="center" vertical="center" wrapText="1"/>
    </xf>
    <xf numFmtId="164" fontId="24" fillId="14" borderId="23" xfId="8" applyNumberFormat="1" applyFont="1" applyFill="1" applyBorder="1" applyAlignment="1">
      <alignment horizontal="center" vertical="center" wrapText="1"/>
    </xf>
    <xf numFmtId="164" fontId="24" fillId="14" borderId="57" xfId="8" applyNumberFormat="1" applyFont="1" applyFill="1" applyBorder="1" applyAlignment="1">
      <alignment horizontal="center" vertical="center" wrapText="1"/>
    </xf>
    <xf numFmtId="164" fontId="24" fillId="14" borderId="58" xfId="8" applyNumberFormat="1" applyFont="1" applyFill="1" applyBorder="1" applyAlignment="1">
      <alignment horizontal="center" vertical="center" wrapText="1"/>
    </xf>
    <xf numFmtId="164" fontId="24" fillId="14" borderId="59" xfId="8" applyNumberFormat="1" applyFont="1" applyFill="1" applyBorder="1" applyAlignment="1">
      <alignment horizontal="center" vertical="center" wrapText="1"/>
    </xf>
    <xf numFmtId="164" fontId="24" fillId="14" borderId="72" xfId="8" applyNumberFormat="1" applyFont="1" applyFill="1" applyBorder="1" applyAlignment="1">
      <alignment horizontal="center" vertical="center" wrapText="1"/>
    </xf>
    <xf numFmtId="164" fontId="24" fillId="14" borderId="60" xfId="8" applyNumberFormat="1" applyFont="1" applyFill="1" applyBorder="1" applyAlignment="1">
      <alignment horizontal="center" vertical="center" wrapText="1"/>
    </xf>
    <xf numFmtId="164" fontId="21" fillId="14" borderId="21" xfId="8" applyNumberFormat="1" applyFont="1" applyFill="1" applyBorder="1" applyAlignment="1">
      <alignment horizontal="center" vertical="center" wrapText="1"/>
    </xf>
    <xf numFmtId="164" fontId="21" fillId="14" borderId="22" xfId="8" applyNumberFormat="1" applyFont="1" applyFill="1" applyBorder="1" applyAlignment="1">
      <alignment horizontal="center" vertical="center" wrapText="1"/>
    </xf>
    <xf numFmtId="164" fontId="21" fillId="14" borderId="56" xfId="8" applyNumberFormat="1" applyFont="1" applyFill="1" applyBorder="1" applyAlignment="1">
      <alignment horizontal="center" vertical="center" wrapText="1"/>
    </xf>
    <xf numFmtId="164" fontId="26" fillId="0" borderId="70" xfId="0" applyNumberFormat="1" applyFont="1" applyBorder="1" applyAlignment="1">
      <alignment horizontal="center"/>
    </xf>
    <xf numFmtId="164" fontId="21" fillId="14" borderId="28" xfId="8" applyNumberFormat="1" applyFont="1" applyFill="1" applyBorder="1" applyAlignment="1">
      <alignment horizontal="center" vertical="center" wrapText="1"/>
    </xf>
    <xf numFmtId="164" fontId="21" fillId="14" borderId="32" xfId="8" applyNumberFormat="1" applyFont="1" applyFill="1" applyBorder="1" applyAlignment="1">
      <alignment horizontal="center" vertical="center" wrapText="1"/>
    </xf>
    <xf numFmtId="164" fontId="24" fillId="14" borderId="28" xfId="8" applyNumberFormat="1" applyFont="1" applyFill="1" applyBorder="1" applyAlignment="1">
      <alignment horizontal="center" vertical="center" wrapText="1"/>
    </xf>
    <xf numFmtId="164" fontId="24" fillId="14" borderId="29" xfId="8" applyNumberFormat="1" applyFont="1" applyFill="1" applyBorder="1" applyAlignment="1">
      <alignment horizontal="center" vertical="center" wrapText="1"/>
    </xf>
    <xf numFmtId="164" fontId="24" fillId="14" borderId="32" xfId="8" applyNumberFormat="1" applyFont="1" applyFill="1" applyBorder="1" applyAlignment="1">
      <alignment horizontal="center" vertical="center" wrapText="1"/>
    </xf>
    <xf numFmtId="164" fontId="21" fillId="14" borderId="29" xfId="8" applyNumberFormat="1" applyFont="1" applyFill="1" applyBorder="1" applyAlignment="1">
      <alignment horizontal="center" vertical="center" wrapText="1"/>
    </xf>
    <xf numFmtId="164" fontId="22" fillId="14" borderId="21" xfId="8" applyNumberFormat="1" applyFont="1" applyFill="1" applyBorder="1" applyAlignment="1">
      <alignment horizontal="center" vertical="center" wrapText="1"/>
    </xf>
    <xf numFmtId="164" fontId="22" fillId="14" borderId="22" xfId="8" applyNumberFormat="1" applyFont="1" applyFill="1" applyBorder="1" applyAlignment="1">
      <alignment horizontal="center" vertical="center" wrapText="1"/>
    </xf>
    <xf numFmtId="164" fontId="22" fillId="14" borderId="56" xfId="8" applyNumberFormat="1" applyFont="1" applyFill="1" applyBorder="1" applyAlignment="1">
      <alignment horizontal="center" vertical="center" wrapText="1"/>
    </xf>
    <xf numFmtId="0" fontId="13" fillId="14" borderId="74" xfId="0" applyFont="1" applyFill="1" applyBorder="1" applyAlignment="1">
      <alignment horizontal="center" vertical="center" wrapText="1"/>
    </xf>
    <xf numFmtId="0" fontId="14" fillId="14" borderId="27" xfId="0" applyFont="1" applyFill="1" applyBorder="1" applyAlignment="1">
      <alignment horizontal="center" vertical="center" wrapText="1"/>
    </xf>
    <xf numFmtId="0" fontId="14" fillId="14" borderId="0" xfId="0" applyFont="1" applyFill="1" applyBorder="1" applyAlignment="1">
      <alignment horizontal="center" vertical="center" wrapText="1"/>
    </xf>
    <xf numFmtId="0" fontId="14" fillId="14" borderId="58" xfId="0" applyFont="1" applyFill="1" applyBorder="1" applyAlignment="1">
      <alignment horizontal="center" vertical="center" wrapText="1"/>
    </xf>
    <xf numFmtId="0" fontId="15" fillId="14" borderId="75" xfId="0" applyFont="1" applyFill="1" applyBorder="1" applyAlignment="1">
      <alignment horizontal="center" vertical="center" wrapText="1"/>
    </xf>
    <xf numFmtId="0" fontId="15" fillId="14" borderId="76" xfId="0" applyFont="1" applyFill="1" applyBorder="1" applyAlignment="1">
      <alignment horizontal="center" vertical="center" wrapText="1"/>
    </xf>
    <xf numFmtId="0" fontId="15" fillId="14" borderId="77" xfId="0" applyFont="1" applyFill="1" applyBorder="1" applyAlignment="1">
      <alignment horizontal="center" vertical="center" wrapText="1"/>
    </xf>
    <xf numFmtId="0" fontId="15" fillId="14" borderId="58" xfId="0" applyFont="1" applyFill="1" applyBorder="1" applyAlignment="1">
      <alignment horizontal="center" vertical="center" wrapText="1"/>
    </xf>
    <xf numFmtId="0" fontId="15" fillId="14" borderId="78" xfId="0" applyFont="1" applyFill="1" applyBorder="1" applyAlignment="1">
      <alignment horizontal="center" vertical="center" wrapText="1"/>
    </xf>
    <xf numFmtId="0" fontId="13" fillId="14" borderId="79" xfId="0" applyFont="1" applyFill="1" applyBorder="1" applyAlignment="1">
      <alignment horizontal="center" vertical="center" wrapText="1"/>
    </xf>
    <xf numFmtId="164" fontId="21" fillId="14" borderId="81" xfId="8" applyNumberFormat="1" applyFont="1" applyFill="1" applyBorder="1" applyAlignment="1">
      <alignment horizontal="center" vertical="center" wrapText="1"/>
    </xf>
    <xf numFmtId="164" fontId="21" fillId="14" borderId="53" xfId="8" applyNumberFormat="1" applyFont="1" applyFill="1" applyBorder="1" applyAlignment="1">
      <alignment horizontal="center" vertical="center" wrapText="1"/>
    </xf>
    <xf numFmtId="0" fontId="33" fillId="14" borderId="21" xfId="0" applyFont="1" applyFill="1" applyBorder="1" applyAlignment="1">
      <alignment horizontal="center" vertical="center" wrapText="1"/>
    </xf>
    <xf numFmtId="0" fontId="33" fillId="14" borderId="22" xfId="0" applyFont="1" applyFill="1" applyBorder="1" applyAlignment="1">
      <alignment horizontal="center" vertical="center" wrapText="1"/>
    </xf>
    <xf numFmtId="0" fontId="33" fillId="14" borderId="56" xfId="0" applyFont="1" applyFill="1" applyBorder="1" applyAlignment="1">
      <alignment horizontal="center" vertical="center" wrapText="1"/>
    </xf>
    <xf numFmtId="0" fontId="40" fillId="10" borderId="83" xfId="0" applyFont="1" applyFill="1" applyBorder="1" applyAlignment="1">
      <alignment horizontal="center" vertical="center" wrapText="1"/>
    </xf>
    <xf numFmtId="0" fontId="40" fillId="10" borderId="86" xfId="0" applyFont="1" applyFill="1" applyBorder="1" applyAlignment="1">
      <alignment horizontal="center" vertical="center" wrapText="1"/>
    </xf>
    <xf numFmtId="0" fontId="40" fillId="10" borderId="2" xfId="0" applyFont="1" applyFill="1" applyBorder="1" applyAlignment="1">
      <alignment horizontal="center" vertical="center" wrapText="1"/>
    </xf>
    <xf numFmtId="0" fontId="40" fillId="10" borderId="83" xfId="0" applyFont="1" applyFill="1" applyBorder="1" applyAlignment="1">
      <alignment horizontal="center" vertical="center" textRotation="90" wrapText="1"/>
    </xf>
    <xf numFmtId="0" fontId="40" fillId="10" borderId="86" xfId="0" applyFont="1" applyFill="1" applyBorder="1" applyAlignment="1">
      <alignment horizontal="center" vertical="center" textRotation="90" wrapText="1"/>
    </xf>
    <xf numFmtId="0" fontId="40" fillId="10" borderId="2" xfId="0" applyFont="1" applyFill="1" applyBorder="1" applyAlignment="1">
      <alignment horizontal="center" vertical="center" textRotation="90" wrapText="1"/>
    </xf>
    <xf numFmtId="0" fontId="41" fillId="10" borderId="84" xfId="0" applyFont="1" applyFill="1" applyBorder="1" applyAlignment="1" applyProtection="1">
      <alignment horizontal="center" vertical="center"/>
    </xf>
    <xf numFmtId="0" fontId="41" fillId="10" borderId="85" xfId="0" applyFont="1" applyFill="1" applyBorder="1" applyAlignment="1" applyProtection="1">
      <alignment horizontal="center" vertical="center"/>
    </xf>
    <xf numFmtId="0" fontId="37" fillId="9" borderId="0" xfId="0" applyFont="1" applyFill="1" applyBorder="1" applyAlignment="1" applyProtection="1">
      <alignment horizontal="center"/>
    </xf>
    <xf numFmtId="0" fontId="42" fillId="0" borderId="85" xfId="0" applyFont="1" applyBorder="1" applyAlignment="1" applyProtection="1">
      <alignment horizontal="center"/>
    </xf>
    <xf numFmtId="0" fontId="39" fillId="10" borderId="89" xfId="0" applyFont="1" applyFill="1" applyBorder="1" applyAlignment="1" applyProtection="1">
      <alignment horizontal="center"/>
    </xf>
    <xf numFmtId="0" fontId="39" fillId="10" borderId="0" xfId="0" applyFont="1" applyFill="1" applyAlignment="1" applyProtection="1">
      <alignment horizontal="center"/>
    </xf>
    <xf numFmtId="0" fontId="37" fillId="9" borderId="85" xfId="0" applyFont="1" applyFill="1" applyBorder="1" applyAlignment="1" applyProtection="1">
      <alignment horizontal="center"/>
    </xf>
  </cellXfs>
  <cellStyles count="18">
    <cellStyle name="DIA" xfId="9"/>
    <cellStyle name="ENCABEZ1" xfId="10"/>
    <cellStyle name="ENCABEZ2" xfId="11"/>
    <cellStyle name="FIJO" xfId="12"/>
    <cellStyle name="FINANCIERO" xfId="13"/>
    <cellStyle name="Millares 2" xfId="8"/>
    <cellStyle name="Millares 3" xfId="1"/>
    <cellStyle name="Millares 6" xfId="2"/>
    <cellStyle name="MONETARIO" xfId="14"/>
    <cellStyle name="Normal" xfId="0" builtinId="0"/>
    <cellStyle name="Normal 2" xfId="15"/>
    <cellStyle name="Normal_Actividad general_Actividad general" xfId="3"/>
    <cellStyle name="Normal_Actividad general_PLANILLA PARA EVALUAR IAAPS 2010_catastrofe oficial" xfId="16"/>
    <cellStyle name="Normal_POBL REG 2009" xfId="4"/>
    <cellStyle name="Porcentaje" xfId="7" builtinId="5"/>
    <cellStyle name="Porcentaje 2" xfId="5"/>
    <cellStyle name="Porcentaje 3" xfId="6"/>
    <cellStyle name="Total 2" xfId="17"/>
  </cellStyles>
  <dxfs count="94"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b/>
        <i val="0"/>
        <color rgb="FFC00000"/>
      </font>
      <fill>
        <patternFill>
          <bgColor theme="5" tint="0.59996337778862885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18"/>
      </font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18"/>
      </font>
    </dxf>
    <dxf>
      <font>
        <condense val="0"/>
        <extend val="0"/>
        <color indexed="18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2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1.xml"/><Relationship Id="rId27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Archivos_REM/2018/Indicadores/IAAPS/Datos/Datos%20IAAPS%20Marzo%202018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Archivos_REM/2018/Indicadores/IAAPS/Datos/Datos%20IAAPS%20Marzo%202018%20P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UM3.1"/>
      <sheetName val="DEN3.1"/>
      <sheetName val="NUM5"/>
      <sheetName val="NUM6"/>
      <sheetName val="DEN6"/>
      <sheetName val="NUM7"/>
      <sheetName val="NUM8.1"/>
      <sheetName val="DEN8.1"/>
      <sheetName val="ACT DEN8.1"/>
      <sheetName val="NUM8.2"/>
      <sheetName val="DEN8.2"/>
      <sheetName val="ACT NUM8.2"/>
      <sheetName val="NUM8.3"/>
      <sheetName val="NUM9"/>
      <sheetName val="DEN9"/>
      <sheetName val="NUM10"/>
      <sheetName val="NUM11"/>
      <sheetName val="NUM 12"/>
      <sheetName val="ACT NUM12"/>
      <sheetName val="NUM 13"/>
      <sheetName val="ACT NUM 13"/>
      <sheetName val="NUM17"/>
      <sheetName val="DEN17"/>
      <sheetName val="NUM21"/>
    </sheetNames>
    <sheetDataSet>
      <sheetData sheetId="0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 t="str">
            <v>Total general</v>
          </cell>
        </row>
        <row r="5">
          <cell r="H5" t="str">
            <v>04101-LA SERENA</v>
          </cell>
          <cell r="I5">
            <v>146</v>
          </cell>
          <cell r="J5">
            <v>186</v>
          </cell>
          <cell r="K5">
            <v>145</v>
          </cell>
          <cell r="L5">
            <v>477</v>
          </cell>
        </row>
        <row r="6">
          <cell r="H6" t="str">
            <v>105100-HOSPITAL LA SERENA</v>
          </cell>
          <cell r="I6">
            <v>69</v>
          </cell>
          <cell r="J6">
            <v>105</v>
          </cell>
          <cell r="K6">
            <v>63</v>
          </cell>
          <cell r="L6">
            <v>237</v>
          </cell>
        </row>
        <row r="7">
          <cell r="H7" t="str">
            <v>105300-CES. CARDENAL CARO</v>
          </cell>
          <cell r="I7">
            <v>40</v>
          </cell>
          <cell r="J7">
            <v>45</v>
          </cell>
          <cell r="K7">
            <v>51</v>
          </cell>
          <cell r="L7">
            <v>136</v>
          </cell>
        </row>
        <row r="8">
          <cell r="H8" t="str">
            <v>105301-CES. LAS COMPAÑIAS</v>
          </cell>
          <cell r="I8">
            <v>4</v>
          </cell>
          <cell r="J8">
            <v>5</v>
          </cell>
          <cell r="K8">
            <v>0</v>
          </cell>
          <cell r="L8">
            <v>9</v>
          </cell>
        </row>
        <row r="9">
          <cell r="H9" t="str">
            <v>105302-CES. PEDRO AGUIRRE C.</v>
          </cell>
          <cell r="I9">
            <v>7</v>
          </cell>
          <cell r="J9">
            <v>13</v>
          </cell>
          <cell r="K9">
            <v>10</v>
          </cell>
          <cell r="L9">
            <v>30</v>
          </cell>
        </row>
        <row r="10">
          <cell r="H10" t="str">
            <v>105313-CES. SCHAFFHAUSER</v>
          </cell>
          <cell r="I10">
            <v>4</v>
          </cell>
          <cell r="J10">
            <v>1</v>
          </cell>
          <cell r="K10">
            <v>5</v>
          </cell>
          <cell r="L10">
            <v>10</v>
          </cell>
        </row>
        <row r="11">
          <cell r="H11" t="str">
            <v>105319-CES. CARDENAL R.S.H.</v>
          </cell>
          <cell r="I11">
            <v>11</v>
          </cell>
          <cell r="J11">
            <v>9</v>
          </cell>
          <cell r="K11">
            <v>3</v>
          </cell>
          <cell r="L11">
            <v>23</v>
          </cell>
        </row>
        <row r="12">
          <cell r="H12" t="str">
            <v>105325-CESFAM JUAN PABLO II</v>
          </cell>
          <cell r="I12">
            <v>4</v>
          </cell>
          <cell r="J12">
            <v>4</v>
          </cell>
          <cell r="K12">
            <v>7</v>
          </cell>
          <cell r="L12">
            <v>15</v>
          </cell>
        </row>
        <row r="13">
          <cell r="H13" t="str">
            <v xml:space="preserve">105400-P.S.R. ALGARROBITO            </v>
          </cell>
          <cell r="I13">
            <v>2</v>
          </cell>
          <cell r="J13">
            <v>0</v>
          </cell>
          <cell r="K13">
            <v>2</v>
          </cell>
          <cell r="L13">
            <v>4</v>
          </cell>
        </row>
        <row r="14">
          <cell r="H14" t="str">
            <v>105401-P.S.R. LAS ROJAS</v>
          </cell>
          <cell r="I14">
            <v>1</v>
          </cell>
          <cell r="J14">
            <v>1</v>
          </cell>
          <cell r="K14">
            <v>1</v>
          </cell>
          <cell r="L14">
            <v>3</v>
          </cell>
        </row>
        <row r="15">
          <cell r="H15" t="str">
            <v>105700-CECOF VILLA EL INDIO</v>
          </cell>
          <cell r="I15">
            <v>3</v>
          </cell>
          <cell r="J15">
            <v>3</v>
          </cell>
          <cell r="K15">
            <v>3</v>
          </cell>
          <cell r="L15">
            <v>9</v>
          </cell>
        </row>
        <row r="16">
          <cell r="H16" t="str">
            <v>200402-CECOF ARCOS DE PINAMAR</v>
          </cell>
          <cell r="I16">
            <v>1</v>
          </cell>
          <cell r="J16"/>
          <cell r="K16"/>
          <cell r="L16">
            <v>1</v>
          </cell>
        </row>
        <row r="17">
          <cell r="H17" t="str">
            <v>04102-COQUIMBO</v>
          </cell>
          <cell r="I17">
            <v>113</v>
          </cell>
          <cell r="J17">
            <v>126</v>
          </cell>
          <cell r="K17">
            <v>148</v>
          </cell>
          <cell r="L17">
            <v>387</v>
          </cell>
        </row>
        <row r="18">
          <cell r="H18" t="str">
            <v>105101-HOSPITAL COQUIMBO</v>
          </cell>
          <cell r="I18">
            <v>73</v>
          </cell>
          <cell r="J18">
            <v>75</v>
          </cell>
          <cell r="K18">
            <v>57</v>
          </cell>
          <cell r="L18">
            <v>205</v>
          </cell>
        </row>
        <row r="19">
          <cell r="H19" t="str">
            <v>105303-CES. SAN JUAN</v>
          </cell>
          <cell r="I19">
            <v>10</v>
          </cell>
          <cell r="J19">
            <v>9</v>
          </cell>
          <cell r="K19">
            <v>9</v>
          </cell>
          <cell r="L19">
            <v>28</v>
          </cell>
        </row>
        <row r="20">
          <cell r="H20" t="str">
            <v>105304-CES. SANTA CECILIA</v>
          </cell>
          <cell r="I20">
            <v>5</v>
          </cell>
          <cell r="J20">
            <v>7</v>
          </cell>
          <cell r="K20">
            <v>15</v>
          </cell>
          <cell r="L20">
            <v>27</v>
          </cell>
        </row>
        <row r="21">
          <cell r="H21" t="str">
            <v>105305-CES. TIERRAS BLANCAS</v>
          </cell>
          <cell r="I21">
            <v>12</v>
          </cell>
          <cell r="J21">
            <v>11</v>
          </cell>
          <cell r="K21">
            <v>6</v>
          </cell>
          <cell r="L21">
            <v>29</v>
          </cell>
        </row>
        <row r="22">
          <cell r="H22" t="str">
            <v>105321-CES. RURAL  TONGOY</v>
          </cell>
          <cell r="I22">
            <v>2</v>
          </cell>
          <cell r="J22">
            <v>1</v>
          </cell>
          <cell r="K22">
            <v>2</v>
          </cell>
          <cell r="L22">
            <v>5</v>
          </cell>
        </row>
        <row r="23">
          <cell r="H23" t="str">
            <v>105323-CES. DR. SERGIO AGUILAR</v>
          </cell>
          <cell r="I23">
            <v>11</v>
          </cell>
          <cell r="J23">
            <v>18</v>
          </cell>
          <cell r="K23">
            <v>50</v>
          </cell>
          <cell r="L23">
            <v>79</v>
          </cell>
        </row>
        <row r="24">
          <cell r="H24" t="str">
            <v>105405-P.S.R. GUANAQUEROS</v>
          </cell>
          <cell r="I24">
            <v>0</v>
          </cell>
          <cell r="J24">
            <v>3</v>
          </cell>
          <cell r="K24"/>
          <cell r="L24">
            <v>3</v>
          </cell>
        </row>
        <row r="25">
          <cell r="H25" t="str">
            <v>105406-P.S.R. PAN DE AZUCAR</v>
          </cell>
          <cell r="I25">
            <v>0</v>
          </cell>
          <cell r="J25">
            <v>2</v>
          </cell>
          <cell r="K25">
            <v>5</v>
          </cell>
          <cell r="L25">
            <v>7</v>
          </cell>
        </row>
        <row r="26">
          <cell r="H26" t="str">
            <v>105705-CECOF EL ALBA</v>
          </cell>
          <cell r="I26"/>
          <cell r="J26"/>
          <cell r="K26">
            <v>1</v>
          </cell>
          <cell r="L26">
            <v>1</v>
          </cell>
        </row>
        <row r="27">
          <cell r="H27" t="str">
            <v>200273-CECOF PUNTA MIRA</v>
          </cell>
          <cell r="I27"/>
          <cell r="J27"/>
          <cell r="K27">
            <v>3</v>
          </cell>
          <cell r="L27">
            <v>3</v>
          </cell>
        </row>
        <row r="28">
          <cell r="H28" t="str">
            <v>04103-ANDACOLLO</v>
          </cell>
          <cell r="I28">
            <v>1</v>
          </cell>
          <cell r="J28">
            <v>0</v>
          </cell>
          <cell r="K28">
            <v>0</v>
          </cell>
          <cell r="L28">
            <v>1</v>
          </cell>
        </row>
        <row r="29">
          <cell r="H29" t="str">
            <v>105106-HOSPITAL ANDACOLLO</v>
          </cell>
          <cell r="I29">
            <v>1</v>
          </cell>
          <cell r="J29">
            <v>0</v>
          </cell>
          <cell r="K29">
            <v>0</v>
          </cell>
          <cell r="L29">
            <v>1</v>
          </cell>
        </row>
        <row r="30">
          <cell r="H30" t="str">
            <v>04104-LA HIGUERA</v>
          </cell>
          <cell r="I30"/>
          <cell r="J30">
            <v>4</v>
          </cell>
          <cell r="K30"/>
          <cell r="L30">
            <v>4</v>
          </cell>
        </row>
        <row r="31">
          <cell r="H31" t="str">
            <v>105314-CES. LA HIGUERA</v>
          </cell>
          <cell r="I31"/>
          <cell r="J31">
            <v>1</v>
          </cell>
          <cell r="K31"/>
          <cell r="L31">
            <v>1</v>
          </cell>
        </row>
        <row r="32">
          <cell r="H32" t="str">
            <v xml:space="preserve">105500-P.S.R. CALETA HORNOS        </v>
          </cell>
          <cell r="I32"/>
          <cell r="J32">
            <v>0</v>
          </cell>
          <cell r="K32"/>
          <cell r="L32">
            <v>0</v>
          </cell>
        </row>
        <row r="33">
          <cell r="H33" t="str">
            <v>105505-P.S.R. LOS CHOROS</v>
          </cell>
          <cell r="I33"/>
          <cell r="J33">
            <v>3</v>
          </cell>
          <cell r="K33"/>
          <cell r="L33">
            <v>3</v>
          </cell>
        </row>
        <row r="34">
          <cell r="H34" t="str">
            <v>04105-PAIHUANO</v>
          </cell>
          <cell r="I34"/>
          <cell r="J34">
            <v>0</v>
          </cell>
          <cell r="K34"/>
          <cell r="L34">
            <v>0</v>
          </cell>
        </row>
        <row r="35">
          <cell r="H35" t="str">
            <v>105306-CES. PAIHUANO</v>
          </cell>
          <cell r="I35"/>
          <cell r="J35">
            <v>0</v>
          </cell>
          <cell r="K35"/>
          <cell r="L35">
            <v>0</v>
          </cell>
        </row>
        <row r="36">
          <cell r="H36" t="str">
            <v>04106-VICUÑA</v>
          </cell>
          <cell r="I36">
            <v>19</v>
          </cell>
          <cell r="J36">
            <v>24</v>
          </cell>
          <cell r="K36">
            <v>23</v>
          </cell>
          <cell r="L36">
            <v>66</v>
          </cell>
        </row>
        <row r="37">
          <cell r="H37" t="str">
            <v>105107-HOSPITAL VICUÑA</v>
          </cell>
          <cell r="I37">
            <v>19</v>
          </cell>
          <cell r="J37">
            <v>22</v>
          </cell>
          <cell r="K37">
            <v>22</v>
          </cell>
          <cell r="L37">
            <v>63</v>
          </cell>
        </row>
        <row r="38">
          <cell r="H38" t="str">
            <v>105470-P.S.R. HUANTA</v>
          </cell>
          <cell r="I38"/>
          <cell r="J38">
            <v>1</v>
          </cell>
          <cell r="K38">
            <v>1</v>
          </cell>
          <cell r="L38">
            <v>2</v>
          </cell>
        </row>
        <row r="39">
          <cell r="H39" t="str">
            <v>105473-P.S.R. TALCUNA</v>
          </cell>
          <cell r="I39"/>
          <cell r="J39">
            <v>1</v>
          </cell>
          <cell r="K39"/>
          <cell r="L39">
            <v>1</v>
          </cell>
        </row>
        <row r="40">
          <cell r="H40" t="str">
            <v>04201-ILLAPEL</v>
          </cell>
          <cell r="I40">
            <v>27</v>
          </cell>
          <cell r="J40">
            <v>34</v>
          </cell>
          <cell r="K40">
            <v>28</v>
          </cell>
          <cell r="L40">
            <v>89</v>
          </cell>
        </row>
        <row r="41">
          <cell r="H41" t="str">
            <v>105103-HOSPITAL ILLAPEL</v>
          </cell>
          <cell r="I41">
            <v>26</v>
          </cell>
          <cell r="J41">
            <v>27</v>
          </cell>
          <cell r="K41">
            <v>22</v>
          </cell>
          <cell r="L41">
            <v>75</v>
          </cell>
        </row>
        <row r="42">
          <cell r="H42" t="str">
            <v>105326-CESFAM SAN RAFAEL</v>
          </cell>
          <cell r="I42">
            <v>1</v>
          </cell>
          <cell r="J42">
            <v>3</v>
          </cell>
          <cell r="K42">
            <v>5</v>
          </cell>
          <cell r="L42">
            <v>9</v>
          </cell>
        </row>
        <row r="43">
          <cell r="H43" t="str">
            <v>105487-P.S.R. CAÑAS UNO</v>
          </cell>
          <cell r="I43"/>
          <cell r="J43"/>
          <cell r="K43">
            <v>1</v>
          </cell>
          <cell r="L43">
            <v>1</v>
          </cell>
        </row>
        <row r="44">
          <cell r="H44" t="str">
            <v>200366-CESFAM URBANO II</v>
          </cell>
          <cell r="I44">
            <v>0</v>
          </cell>
          <cell r="J44">
            <v>4</v>
          </cell>
          <cell r="K44">
            <v>0</v>
          </cell>
          <cell r="L44">
            <v>4</v>
          </cell>
        </row>
        <row r="45">
          <cell r="H45" t="str">
            <v>04202-CANELA</v>
          </cell>
          <cell r="I45">
            <v>2</v>
          </cell>
          <cell r="J45">
            <v>3</v>
          </cell>
          <cell r="K45">
            <v>2</v>
          </cell>
          <cell r="L45">
            <v>7</v>
          </cell>
        </row>
        <row r="46">
          <cell r="H46" t="str">
            <v>105309-CES. RURAL CANELA</v>
          </cell>
          <cell r="I46">
            <v>2</v>
          </cell>
          <cell r="J46">
            <v>3</v>
          </cell>
          <cell r="K46">
            <v>2</v>
          </cell>
          <cell r="L46">
            <v>7</v>
          </cell>
        </row>
        <row r="47">
          <cell r="H47" t="str">
            <v>04203-LOS VILOS</v>
          </cell>
          <cell r="I47">
            <v>11</v>
          </cell>
          <cell r="J47">
            <v>11</v>
          </cell>
          <cell r="K47">
            <v>7</v>
          </cell>
          <cell r="L47">
            <v>29</v>
          </cell>
        </row>
        <row r="48">
          <cell r="H48" t="str">
            <v>105108-HOSPITAL LOS VILOS</v>
          </cell>
          <cell r="I48">
            <v>7</v>
          </cell>
          <cell r="J48">
            <v>10</v>
          </cell>
          <cell r="K48">
            <v>7</v>
          </cell>
          <cell r="L48">
            <v>24</v>
          </cell>
        </row>
        <row r="49">
          <cell r="H49" t="str">
            <v xml:space="preserve">105478-P.S.R. CAIMANES                   </v>
          </cell>
          <cell r="I49">
            <v>1</v>
          </cell>
          <cell r="J49">
            <v>1</v>
          </cell>
          <cell r="K49"/>
          <cell r="L49">
            <v>2</v>
          </cell>
        </row>
        <row r="50">
          <cell r="H50" t="str">
            <v>105480-P.S.R. QUILIMARI</v>
          </cell>
          <cell r="I50">
            <v>3</v>
          </cell>
          <cell r="J50"/>
          <cell r="K50"/>
          <cell r="L50">
            <v>3</v>
          </cell>
        </row>
        <row r="51">
          <cell r="H51" t="str">
            <v>04204-SALAMANCA</v>
          </cell>
          <cell r="I51">
            <v>15</v>
          </cell>
          <cell r="J51">
            <v>17</v>
          </cell>
          <cell r="K51">
            <v>7</v>
          </cell>
          <cell r="L51">
            <v>39</v>
          </cell>
        </row>
        <row r="52">
          <cell r="H52" t="str">
            <v>105104-HOSPITAL SALAMANCA</v>
          </cell>
          <cell r="I52">
            <v>15</v>
          </cell>
          <cell r="J52">
            <v>17</v>
          </cell>
          <cell r="K52">
            <v>7</v>
          </cell>
          <cell r="L52">
            <v>39</v>
          </cell>
        </row>
        <row r="53">
          <cell r="H53" t="str">
            <v xml:space="preserve">105452-P.S.R. CUNCUMEN                 </v>
          </cell>
          <cell r="I53"/>
          <cell r="J53">
            <v>0</v>
          </cell>
          <cell r="K53"/>
          <cell r="L53">
            <v>0</v>
          </cell>
        </row>
        <row r="54">
          <cell r="H54" t="str">
            <v>04301-OVALLE</v>
          </cell>
          <cell r="I54">
            <v>61</v>
          </cell>
          <cell r="J54">
            <v>37</v>
          </cell>
          <cell r="K54">
            <v>44</v>
          </cell>
          <cell r="L54">
            <v>142</v>
          </cell>
        </row>
        <row r="55">
          <cell r="H55" t="str">
            <v>105102-HOSPITAL OVALLE</v>
          </cell>
          <cell r="I55">
            <v>40</v>
          </cell>
          <cell r="J55">
            <v>24</v>
          </cell>
          <cell r="K55">
            <v>30</v>
          </cell>
          <cell r="L55">
            <v>94</v>
          </cell>
        </row>
        <row r="56">
          <cell r="H56" t="str">
            <v>105317-CES. JORGE JORDAN D.</v>
          </cell>
          <cell r="I56">
            <v>9</v>
          </cell>
          <cell r="J56">
            <v>12</v>
          </cell>
          <cell r="K56">
            <v>4</v>
          </cell>
          <cell r="L56">
            <v>25</v>
          </cell>
        </row>
        <row r="57">
          <cell r="H57" t="str">
            <v>105322-CES. MARCOS MACUADA</v>
          </cell>
          <cell r="I57">
            <v>11</v>
          </cell>
          <cell r="J57">
            <v>0</v>
          </cell>
          <cell r="K57">
            <v>3</v>
          </cell>
          <cell r="L57">
            <v>14</v>
          </cell>
        </row>
        <row r="58">
          <cell r="H58" t="str">
            <v>105324-CES. SOTAQUI</v>
          </cell>
          <cell r="I58"/>
          <cell r="J58"/>
          <cell r="K58">
            <v>4</v>
          </cell>
          <cell r="L58">
            <v>4</v>
          </cell>
        </row>
        <row r="59">
          <cell r="H59" t="str">
            <v>105722-CECOF SAN JOSE DE LA DEHESA</v>
          </cell>
          <cell r="I59"/>
          <cell r="J59">
            <v>1</v>
          </cell>
          <cell r="K59">
            <v>1</v>
          </cell>
          <cell r="L59">
            <v>2</v>
          </cell>
        </row>
        <row r="60">
          <cell r="H60" t="str">
            <v>105723-CECOF LIMARI</v>
          </cell>
          <cell r="I60"/>
          <cell r="J60"/>
          <cell r="K60">
            <v>1</v>
          </cell>
          <cell r="L60">
            <v>1</v>
          </cell>
        </row>
        <row r="61">
          <cell r="H61" t="str">
            <v>200258-CECOF LOS COPIHUES</v>
          </cell>
          <cell r="I61">
            <v>1</v>
          </cell>
          <cell r="J61"/>
          <cell r="K61"/>
          <cell r="L61">
            <v>1</v>
          </cell>
        </row>
        <row r="62">
          <cell r="H62" t="str">
            <v>200367-CECOF COLONIA LIMARÍ</v>
          </cell>
          <cell r="I62"/>
          <cell r="J62"/>
          <cell r="K62">
            <v>1</v>
          </cell>
          <cell r="L62">
            <v>1</v>
          </cell>
        </row>
        <row r="63">
          <cell r="H63" t="str">
            <v>04302-COMBARBALÁ</v>
          </cell>
          <cell r="I63">
            <v>6</v>
          </cell>
          <cell r="J63">
            <v>4</v>
          </cell>
          <cell r="K63">
            <v>4</v>
          </cell>
          <cell r="L63">
            <v>14</v>
          </cell>
        </row>
        <row r="64">
          <cell r="H64" t="str">
            <v>105105-HOSPITAL COMBARBALÁ</v>
          </cell>
          <cell r="I64">
            <v>6</v>
          </cell>
          <cell r="J64">
            <v>4</v>
          </cell>
          <cell r="K64">
            <v>4</v>
          </cell>
          <cell r="L64">
            <v>14</v>
          </cell>
        </row>
        <row r="65">
          <cell r="H65" t="str">
            <v>04303-MONTE PATRIA</v>
          </cell>
          <cell r="I65">
            <v>6</v>
          </cell>
          <cell r="J65">
            <v>4</v>
          </cell>
          <cell r="K65">
            <v>10</v>
          </cell>
          <cell r="L65">
            <v>20</v>
          </cell>
        </row>
        <row r="66">
          <cell r="H66" t="str">
            <v>105307-CES. RURAL MONTE PATRIA</v>
          </cell>
          <cell r="I66">
            <v>5</v>
          </cell>
          <cell r="J66">
            <v>2</v>
          </cell>
          <cell r="K66">
            <v>2</v>
          </cell>
          <cell r="L66">
            <v>9</v>
          </cell>
        </row>
        <row r="67">
          <cell r="H67" t="str">
            <v>105311-CES. RURAL CHAÑARAL ALTO</v>
          </cell>
          <cell r="I67">
            <v>1</v>
          </cell>
          <cell r="J67">
            <v>2</v>
          </cell>
          <cell r="K67">
            <v>5</v>
          </cell>
          <cell r="L67">
            <v>8</v>
          </cell>
        </row>
        <row r="68">
          <cell r="H68" t="str">
            <v>105312-CES. RURAL CAREN</v>
          </cell>
          <cell r="I68"/>
          <cell r="J68"/>
          <cell r="K68">
            <v>2</v>
          </cell>
          <cell r="L68">
            <v>2</v>
          </cell>
        </row>
        <row r="69">
          <cell r="H69" t="str">
            <v>105318-CES. RURAL EL PALQUI</v>
          </cell>
          <cell r="I69"/>
          <cell r="J69"/>
          <cell r="K69">
            <v>1</v>
          </cell>
          <cell r="L69">
            <v>1</v>
          </cell>
        </row>
        <row r="70">
          <cell r="H70" t="str">
            <v>04304-PUNITAQUI</v>
          </cell>
          <cell r="I70">
            <v>3</v>
          </cell>
          <cell r="J70">
            <v>2</v>
          </cell>
          <cell r="K70">
            <v>4</v>
          </cell>
          <cell r="L70">
            <v>9</v>
          </cell>
        </row>
        <row r="71">
          <cell r="H71" t="str">
            <v>105308-CES. RURAL PUNITAQUI</v>
          </cell>
          <cell r="I71">
            <v>3</v>
          </cell>
          <cell r="J71">
            <v>2</v>
          </cell>
          <cell r="K71">
            <v>4</v>
          </cell>
          <cell r="L71">
            <v>9</v>
          </cell>
        </row>
        <row r="72">
          <cell r="H72" t="str">
            <v>Total general</v>
          </cell>
          <cell r="I72">
            <v>410</v>
          </cell>
          <cell r="J72">
            <v>452</v>
          </cell>
          <cell r="K72">
            <v>422</v>
          </cell>
          <cell r="L72">
            <v>1284</v>
          </cell>
        </row>
      </sheetData>
      <sheetData sheetId="1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 t="str">
            <v>Total general</v>
          </cell>
        </row>
        <row r="5">
          <cell r="H5" t="str">
            <v>04101-LA SERENA</v>
          </cell>
          <cell r="I5">
            <v>146</v>
          </cell>
          <cell r="J5">
            <v>186</v>
          </cell>
          <cell r="K5">
            <v>145</v>
          </cell>
          <cell r="L5">
            <v>477</v>
          </cell>
        </row>
        <row r="6">
          <cell r="H6" t="str">
            <v>105100-HOSPITAL LA SERENA</v>
          </cell>
          <cell r="I6">
            <v>69</v>
          </cell>
          <cell r="J6">
            <v>105</v>
          </cell>
          <cell r="K6">
            <v>63</v>
          </cell>
          <cell r="L6">
            <v>237</v>
          </cell>
        </row>
        <row r="7">
          <cell r="H7" t="str">
            <v>105300-CES. CARDENAL CARO</v>
          </cell>
          <cell r="I7">
            <v>40</v>
          </cell>
          <cell r="J7">
            <v>45</v>
          </cell>
          <cell r="K7">
            <v>51</v>
          </cell>
          <cell r="L7">
            <v>136</v>
          </cell>
        </row>
        <row r="8">
          <cell r="H8" t="str">
            <v>105301-CES. LAS COMPAÑIAS</v>
          </cell>
          <cell r="I8">
            <v>4</v>
          </cell>
          <cell r="J8">
            <v>5</v>
          </cell>
          <cell r="K8">
            <v>0</v>
          </cell>
          <cell r="L8">
            <v>9</v>
          </cell>
        </row>
        <row r="9">
          <cell r="H9" t="str">
            <v>105302-CES. PEDRO AGUIRRE C.</v>
          </cell>
          <cell r="I9">
            <v>7</v>
          </cell>
          <cell r="J9">
            <v>13</v>
          </cell>
          <cell r="K9">
            <v>10</v>
          </cell>
          <cell r="L9">
            <v>30</v>
          </cell>
        </row>
        <row r="10">
          <cell r="H10" t="str">
            <v>105313-CES. SCHAFFHAUSER</v>
          </cell>
          <cell r="I10">
            <v>4</v>
          </cell>
          <cell r="J10">
            <v>1</v>
          </cell>
          <cell r="K10">
            <v>5</v>
          </cell>
          <cell r="L10">
            <v>10</v>
          </cell>
        </row>
        <row r="11">
          <cell r="H11" t="str">
            <v>105319-CES. CARDENAL R.S.H.</v>
          </cell>
          <cell r="I11">
            <v>11</v>
          </cell>
          <cell r="J11">
            <v>9</v>
          </cell>
          <cell r="K11">
            <v>3</v>
          </cell>
          <cell r="L11">
            <v>23</v>
          </cell>
        </row>
        <row r="12">
          <cell r="H12" t="str">
            <v>105325-CESFAM JUAN PABLO II</v>
          </cell>
          <cell r="I12">
            <v>4</v>
          </cell>
          <cell r="J12">
            <v>4</v>
          </cell>
          <cell r="K12">
            <v>7</v>
          </cell>
          <cell r="L12">
            <v>15</v>
          </cell>
        </row>
        <row r="13">
          <cell r="H13" t="str">
            <v xml:space="preserve">105400-P.S.R. ALGARROBITO            </v>
          </cell>
          <cell r="I13">
            <v>2</v>
          </cell>
          <cell r="J13">
            <v>0</v>
          </cell>
          <cell r="K13">
            <v>2</v>
          </cell>
          <cell r="L13">
            <v>4</v>
          </cell>
        </row>
        <row r="14">
          <cell r="H14" t="str">
            <v>105401-P.S.R. LAS ROJAS</v>
          </cell>
          <cell r="I14">
            <v>1</v>
          </cell>
          <cell r="J14">
            <v>1</v>
          </cell>
          <cell r="K14">
            <v>1</v>
          </cell>
          <cell r="L14">
            <v>3</v>
          </cell>
        </row>
        <row r="15">
          <cell r="H15" t="str">
            <v>105700-CECOF VILLA EL INDIO</v>
          </cell>
          <cell r="I15">
            <v>3</v>
          </cell>
          <cell r="J15">
            <v>3</v>
          </cell>
          <cell r="K15">
            <v>3</v>
          </cell>
          <cell r="L15">
            <v>9</v>
          </cell>
        </row>
        <row r="16">
          <cell r="H16" t="str">
            <v>200402-CECOF ARCOS DE PINAMAR</v>
          </cell>
          <cell r="I16">
            <v>1</v>
          </cell>
          <cell r="J16"/>
          <cell r="K16"/>
          <cell r="L16">
            <v>1</v>
          </cell>
        </row>
        <row r="17">
          <cell r="H17" t="str">
            <v>04102-COQUIMBO</v>
          </cell>
          <cell r="I17">
            <v>113</v>
          </cell>
          <cell r="J17">
            <v>126</v>
          </cell>
          <cell r="K17">
            <v>148</v>
          </cell>
          <cell r="L17">
            <v>387</v>
          </cell>
        </row>
        <row r="18">
          <cell r="H18" t="str">
            <v>105101-HOSPITAL COQUIMBO</v>
          </cell>
          <cell r="I18">
            <v>73</v>
          </cell>
          <cell r="J18">
            <v>75</v>
          </cell>
          <cell r="K18">
            <v>57</v>
          </cell>
          <cell r="L18">
            <v>205</v>
          </cell>
        </row>
        <row r="19">
          <cell r="H19" t="str">
            <v>105303-CES. SAN JUAN</v>
          </cell>
          <cell r="I19">
            <v>10</v>
          </cell>
          <cell r="J19">
            <v>9</v>
          </cell>
          <cell r="K19">
            <v>9</v>
          </cell>
          <cell r="L19">
            <v>28</v>
          </cell>
        </row>
        <row r="20">
          <cell r="H20" t="str">
            <v>105304-CES. SANTA CECILIA</v>
          </cell>
          <cell r="I20">
            <v>5</v>
          </cell>
          <cell r="J20">
            <v>7</v>
          </cell>
          <cell r="K20">
            <v>15</v>
          </cell>
          <cell r="L20">
            <v>27</v>
          </cell>
        </row>
        <row r="21">
          <cell r="H21" t="str">
            <v>105305-CES. TIERRAS BLANCAS</v>
          </cell>
          <cell r="I21">
            <v>12</v>
          </cell>
          <cell r="J21">
            <v>11</v>
          </cell>
          <cell r="K21">
            <v>6</v>
          </cell>
          <cell r="L21">
            <v>29</v>
          </cell>
        </row>
        <row r="22">
          <cell r="H22" t="str">
            <v>105321-CES. RURAL  TONGOY</v>
          </cell>
          <cell r="I22">
            <v>2</v>
          </cell>
          <cell r="J22">
            <v>1</v>
          </cell>
          <cell r="K22">
            <v>2</v>
          </cell>
          <cell r="L22">
            <v>5</v>
          </cell>
        </row>
        <row r="23">
          <cell r="H23" t="str">
            <v>105323-CES. DR. SERGIO AGUILAR</v>
          </cell>
          <cell r="I23">
            <v>11</v>
          </cell>
          <cell r="J23">
            <v>18</v>
          </cell>
          <cell r="K23">
            <v>50</v>
          </cell>
          <cell r="L23">
            <v>79</v>
          </cell>
        </row>
        <row r="24">
          <cell r="H24" t="str">
            <v>105405-P.S.R. GUANAQUEROS</v>
          </cell>
          <cell r="I24">
            <v>0</v>
          </cell>
          <cell r="J24">
            <v>3</v>
          </cell>
          <cell r="K24"/>
          <cell r="L24">
            <v>3</v>
          </cell>
        </row>
        <row r="25">
          <cell r="H25" t="str">
            <v>105406-P.S.R. PAN DE AZUCAR</v>
          </cell>
          <cell r="I25">
            <v>0</v>
          </cell>
          <cell r="J25">
            <v>2</v>
          </cell>
          <cell r="K25">
            <v>5</v>
          </cell>
          <cell r="L25">
            <v>7</v>
          </cell>
        </row>
        <row r="26">
          <cell r="H26" t="str">
            <v>105705-CECOF EL ALBA</v>
          </cell>
          <cell r="I26"/>
          <cell r="J26"/>
          <cell r="K26">
            <v>1</v>
          </cell>
          <cell r="L26">
            <v>1</v>
          </cell>
        </row>
        <row r="27">
          <cell r="H27" t="str">
            <v>200273-CECOF PUNTA MIRA</v>
          </cell>
          <cell r="I27"/>
          <cell r="J27"/>
          <cell r="K27">
            <v>3</v>
          </cell>
          <cell r="L27">
            <v>3</v>
          </cell>
        </row>
        <row r="28">
          <cell r="H28" t="str">
            <v>04103-ANDACOLLO</v>
          </cell>
          <cell r="I28">
            <v>1</v>
          </cell>
          <cell r="J28">
            <v>0</v>
          </cell>
          <cell r="K28">
            <v>0</v>
          </cell>
          <cell r="L28">
            <v>1</v>
          </cell>
        </row>
        <row r="29">
          <cell r="H29" t="str">
            <v>105106-HOSPITAL ANDACOLLO</v>
          </cell>
          <cell r="I29">
            <v>1</v>
          </cell>
          <cell r="J29">
            <v>0</v>
          </cell>
          <cell r="K29">
            <v>0</v>
          </cell>
          <cell r="L29">
            <v>1</v>
          </cell>
        </row>
        <row r="30">
          <cell r="H30" t="str">
            <v>04104-LA HIGUERA</v>
          </cell>
          <cell r="I30"/>
          <cell r="J30">
            <v>6</v>
          </cell>
          <cell r="K30"/>
          <cell r="L30">
            <v>6</v>
          </cell>
        </row>
        <row r="31">
          <cell r="H31" t="str">
            <v>105314-CES. LA HIGUERA</v>
          </cell>
          <cell r="I31"/>
          <cell r="J31">
            <v>1</v>
          </cell>
          <cell r="K31"/>
          <cell r="L31">
            <v>1</v>
          </cell>
        </row>
        <row r="32">
          <cell r="H32" t="str">
            <v xml:space="preserve">105500-P.S.R. CALETA HORNOS        </v>
          </cell>
          <cell r="I32"/>
          <cell r="J32">
            <v>2</v>
          </cell>
          <cell r="K32"/>
          <cell r="L32">
            <v>2</v>
          </cell>
        </row>
        <row r="33">
          <cell r="H33" t="str">
            <v>105505-P.S.R. LOS CHOROS</v>
          </cell>
          <cell r="I33"/>
          <cell r="J33">
            <v>3</v>
          </cell>
          <cell r="K33"/>
          <cell r="L33">
            <v>3</v>
          </cell>
        </row>
        <row r="34">
          <cell r="H34" t="str">
            <v>04105-PAIHUANO</v>
          </cell>
          <cell r="I34"/>
          <cell r="J34">
            <v>0</v>
          </cell>
          <cell r="K34"/>
          <cell r="L34">
            <v>0</v>
          </cell>
        </row>
        <row r="35">
          <cell r="H35" t="str">
            <v>105306-CES. PAIHUANO</v>
          </cell>
          <cell r="I35"/>
          <cell r="J35">
            <v>0</v>
          </cell>
          <cell r="K35"/>
          <cell r="L35">
            <v>0</v>
          </cell>
        </row>
        <row r="36">
          <cell r="H36" t="str">
            <v>04106-VICUÑA</v>
          </cell>
          <cell r="I36">
            <v>19</v>
          </cell>
          <cell r="J36">
            <v>24</v>
          </cell>
          <cell r="K36">
            <v>23</v>
          </cell>
          <cell r="L36">
            <v>66</v>
          </cell>
        </row>
        <row r="37">
          <cell r="H37" t="str">
            <v>105107-HOSPITAL VICUÑA</v>
          </cell>
          <cell r="I37">
            <v>19</v>
          </cell>
          <cell r="J37">
            <v>22</v>
          </cell>
          <cell r="K37">
            <v>22</v>
          </cell>
          <cell r="L37">
            <v>63</v>
          </cell>
        </row>
        <row r="38">
          <cell r="H38" t="str">
            <v>105470-P.S.R. HUANTA</v>
          </cell>
          <cell r="I38"/>
          <cell r="J38">
            <v>1</v>
          </cell>
          <cell r="K38">
            <v>1</v>
          </cell>
          <cell r="L38">
            <v>2</v>
          </cell>
        </row>
        <row r="39">
          <cell r="H39" t="str">
            <v>105473-P.S.R. TALCUNA</v>
          </cell>
          <cell r="I39"/>
          <cell r="J39">
            <v>1</v>
          </cell>
          <cell r="K39"/>
          <cell r="L39">
            <v>1</v>
          </cell>
        </row>
        <row r="40">
          <cell r="H40" t="str">
            <v>04201-ILLAPEL</v>
          </cell>
          <cell r="I40">
            <v>27</v>
          </cell>
          <cell r="J40">
            <v>34</v>
          </cell>
          <cell r="K40">
            <v>28</v>
          </cell>
          <cell r="L40">
            <v>89</v>
          </cell>
        </row>
        <row r="41">
          <cell r="H41" t="str">
            <v>105103-HOSPITAL ILLAPEL</v>
          </cell>
          <cell r="I41">
            <v>26</v>
          </cell>
          <cell r="J41">
            <v>27</v>
          </cell>
          <cell r="K41">
            <v>22</v>
          </cell>
          <cell r="L41">
            <v>75</v>
          </cell>
        </row>
        <row r="42">
          <cell r="H42" t="str">
            <v>105326-CESFAM SAN RAFAEL</v>
          </cell>
          <cell r="I42">
            <v>1</v>
          </cell>
          <cell r="J42">
            <v>3</v>
          </cell>
          <cell r="K42">
            <v>5</v>
          </cell>
          <cell r="L42">
            <v>9</v>
          </cell>
        </row>
        <row r="43">
          <cell r="H43" t="str">
            <v>105487-P.S.R. CAÑAS UNO</v>
          </cell>
          <cell r="I43"/>
          <cell r="J43"/>
          <cell r="K43">
            <v>1</v>
          </cell>
          <cell r="L43">
            <v>1</v>
          </cell>
        </row>
        <row r="44">
          <cell r="H44" t="str">
            <v>200366-CESFAM URBANO II</v>
          </cell>
          <cell r="I44">
            <v>0</v>
          </cell>
          <cell r="J44">
            <v>4</v>
          </cell>
          <cell r="K44">
            <v>0</v>
          </cell>
          <cell r="L44">
            <v>4</v>
          </cell>
        </row>
        <row r="45">
          <cell r="H45" t="str">
            <v>04202-CANELA</v>
          </cell>
          <cell r="I45">
            <v>2</v>
          </cell>
          <cell r="J45">
            <v>3</v>
          </cell>
          <cell r="K45">
            <v>2</v>
          </cell>
          <cell r="L45">
            <v>7</v>
          </cell>
        </row>
        <row r="46">
          <cell r="H46" t="str">
            <v>105309-CES. RURAL CANELA</v>
          </cell>
          <cell r="I46">
            <v>2</v>
          </cell>
          <cell r="J46">
            <v>3</v>
          </cell>
          <cell r="K46">
            <v>2</v>
          </cell>
          <cell r="L46">
            <v>7</v>
          </cell>
        </row>
        <row r="47">
          <cell r="H47" t="str">
            <v>04203-LOS VILOS</v>
          </cell>
          <cell r="I47">
            <v>11</v>
          </cell>
          <cell r="J47">
            <v>11</v>
          </cell>
          <cell r="K47">
            <v>7</v>
          </cell>
          <cell r="L47">
            <v>29</v>
          </cell>
        </row>
        <row r="48">
          <cell r="H48" t="str">
            <v>105108-HOSPITAL LOS VILOS</v>
          </cell>
          <cell r="I48">
            <v>7</v>
          </cell>
          <cell r="J48">
            <v>10</v>
          </cell>
          <cell r="K48">
            <v>7</v>
          </cell>
          <cell r="L48">
            <v>24</v>
          </cell>
        </row>
        <row r="49">
          <cell r="H49" t="str">
            <v xml:space="preserve">105478-P.S.R. CAIMANES                   </v>
          </cell>
          <cell r="I49">
            <v>1</v>
          </cell>
          <cell r="J49">
            <v>1</v>
          </cell>
          <cell r="K49"/>
          <cell r="L49">
            <v>2</v>
          </cell>
        </row>
        <row r="50">
          <cell r="H50" t="str">
            <v>105480-P.S.R. QUILIMARI</v>
          </cell>
          <cell r="I50">
            <v>3</v>
          </cell>
          <cell r="J50"/>
          <cell r="K50"/>
          <cell r="L50">
            <v>3</v>
          </cell>
        </row>
        <row r="51">
          <cell r="H51" t="str">
            <v>04204-SALAMANCA</v>
          </cell>
          <cell r="I51">
            <v>15</v>
          </cell>
          <cell r="J51">
            <v>17</v>
          </cell>
          <cell r="K51">
            <v>7</v>
          </cell>
          <cell r="L51">
            <v>39</v>
          </cell>
        </row>
        <row r="52">
          <cell r="H52" t="str">
            <v>105104-HOSPITAL SALAMANCA</v>
          </cell>
          <cell r="I52">
            <v>15</v>
          </cell>
          <cell r="J52">
            <v>17</v>
          </cell>
          <cell r="K52">
            <v>7</v>
          </cell>
          <cell r="L52">
            <v>39</v>
          </cell>
        </row>
        <row r="53">
          <cell r="H53" t="str">
            <v xml:space="preserve">105452-P.S.R. CUNCUMEN                 </v>
          </cell>
          <cell r="I53"/>
          <cell r="J53">
            <v>0</v>
          </cell>
          <cell r="K53"/>
          <cell r="L53">
            <v>0</v>
          </cell>
        </row>
        <row r="54">
          <cell r="H54" t="str">
            <v>04301-OVALLE</v>
          </cell>
          <cell r="I54">
            <v>61</v>
          </cell>
          <cell r="J54">
            <v>37</v>
          </cell>
          <cell r="K54">
            <v>44</v>
          </cell>
          <cell r="L54">
            <v>142</v>
          </cell>
        </row>
        <row r="55">
          <cell r="H55" t="str">
            <v>105102-HOSPITAL OVALLE</v>
          </cell>
          <cell r="I55">
            <v>40</v>
          </cell>
          <cell r="J55">
            <v>24</v>
          </cell>
          <cell r="K55">
            <v>30</v>
          </cell>
          <cell r="L55">
            <v>94</v>
          </cell>
        </row>
        <row r="56">
          <cell r="H56" t="str">
            <v>105317-CES. JORGE JORDAN D.</v>
          </cell>
          <cell r="I56">
            <v>9</v>
          </cell>
          <cell r="J56">
            <v>12</v>
          </cell>
          <cell r="K56">
            <v>4</v>
          </cell>
          <cell r="L56">
            <v>25</v>
          </cell>
        </row>
        <row r="57">
          <cell r="H57" t="str">
            <v>105322-CES. MARCOS MACUADA</v>
          </cell>
          <cell r="I57">
            <v>11</v>
          </cell>
          <cell r="J57">
            <v>0</v>
          </cell>
          <cell r="K57">
            <v>3</v>
          </cell>
          <cell r="L57">
            <v>14</v>
          </cell>
        </row>
        <row r="58">
          <cell r="H58" t="str">
            <v>105324-CES. SOTAQUI</v>
          </cell>
          <cell r="I58"/>
          <cell r="J58"/>
          <cell r="K58">
            <v>4</v>
          </cell>
          <cell r="L58">
            <v>4</v>
          </cell>
        </row>
        <row r="59">
          <cell r="H59" t="str">
            <v>105722-CECOF SAN JOSE DE LA DEHESA</v>
          </cell>
          <cell r="I59"/>
          <cell r="J59">
            <v>1</v>
          </cell>
          <cell r="K59">
            <v>1</v>
          </cell>
          <cell r="L59">
            <v>2</v>
          </cell>
        </row>
        <row r="60">
          <cell r="H60" t="str">
            <v>105723-CECOF LIMARI</v>
          </cell>
          <cell r="I60"/>
          <cell r="J60"/>
          <cell r="K60">
            <v>1</v>
          </cell>
          <cell r="L60">
            <v>1</v>
          </cell>
        </row>
        <row r="61">
          <cell r="H61" t="str">
            <v>200258-CECOF LOS COPIHUES</v>
          </cell>
          <cell r="I61">
            <v>1</v>
          </cell>
          <cell r="J61"/>
          <cell r="K61"/>
          <cell r="L61">
            <v>1</v>
          </cell>
        </row>
        <row r="62">
          <cell r="H62" t="str">
            <v>200367-CECOF COLONIA LIMARÍ</v>
          </cell>
          <cell r="I62"/>
          <cell r="J62"/>
          <cell r="K62">
            <v>1</v>
          </cell>
          <cell r="L62">
            <v>1</v>
          </cell>
        </row>
        <row r="63">
          <cell r="H63" t="str">
            <v>04302-COMBARBALÁ</v>
          </cell>
          <cell r="I63">
            <v>6</v>
          </cell>
          <cell r="J63">
            <v>4</v>
          </cell>
          <cell r="K63">
            <v>4</v>
          </cell>
          <cell r="L63">
            <v>14</v>
          </cell>
        </row>
        <row r="64">
          <cell r="H64" t="str">
            <v>105105-HOSPITAL COMBARBALÁ</v>
          </cell>
          <cell r="I64">
            <v>6</v>
          </cell>
          <cell r="J64">
            <v>4</v>
          </cell>
          <cell r="K64">
            <v>4</v>
          </cell>
          <cell r="L64">
            <v>14</v>
          </cell>
        </row>
        <row r="65">
          <cell r="H65" t="str">
            <v>04303-MONTE PATRIA</v>
          </cell>
          <cell r="I65">
            <v>6</v>
          </cell>
          <cell r="J65">
            <v>4</v>
          </cell>
          <cell r="K65">
            <v>10</v>
          </cell>
          <cell r="L65">
            <v>20</v>
          </cell>
        </row>
        <row r="66">
          <cell r="H66" t="str">
            <v>105307-CES. RURAL MONTE PATRIA</v>
          </cell>
          <cell r="I66">
            <v>5</v>
          </cell>
          <cell r="J66">
            <v>2</v>
          </cell>
          <cell r="K66">
            <v>2</v>
          </cell>
          <cell r="L66">
            <v>9</v>
          </cell>
        </row>
        <row r="67">
          <cell r="H67" t="str">
            <v>105311-CES. RURAL CHAÑARAL ALTO</v>
          </cell>
          <cell r="I67">
            <v>1</v>
          </cell>
          <cell r="J67">
            <v>2</v>
          </cell>
          <cell r="K67">
            <v>5</v>
          </cell>
          <cell r="L67">
            <v>8</v>
          </cell>
        </row>
        <row r="68">
          <cell r="H68" t="str">
            <v>105312-CES. RURAL CAREN</v>
          </cell>
          <cell r="I68"/>
          <cell r="J68"/>
          <cell r="K68">
            <v>2</v>
          </cell>
          <cell r="L68">
            <v>2</v>
          </cell>
        </row>
        <row r="69">
          <cell r="H69" t="str">
            <v>105318-CES. RURAL EL PALQUI</v>
          </cell>
          <cell r="I69"/>
          <cell r="J69"/>
          <cell r="K69">
            <v>1</v>
          </cell>
          <cell r="L69">
            <v>1</v>
          </cell>
        </row>
        <row r="70">
          <cell r="H70" t="str">
            <v>04304-PUNITAQUI</v>
          </cell>
          <cell r="I70">
            <v>3</v>
          </cell>
          <cell r="J70">
            <v>2</v>
          </cell>
          <cell r="K70">
            <v>4</v>
          </cell>
          <cell r="L70">
            <v>9</v>
          </cell>
        </row>
        <row r="71">
          <cell r="H71" t="str">
            <v>105308-CES. RURAL PUNITAQUI</v>
          </cell>
          <cell r="I71">
            <v>3</v>
          </cell>
          <cell r="J71">
            <v>2</v>
          </cell>
          <cell r="K71">
            <v>4</v>
          </cell>
          <cell r="L71">
            <v>9</v>
          </cell>
        </row>
        <row r="72">
          <cell r="H72" t="str">
            <v>Total general</v>
          </cell>
          <cell r="I72">
            <v>410</v>
          </cell>
          <cell r="J72">
            <v>454</v>
          </cell>
          <cell r="K72">
            <v>422</v>
          </cell>
          <cell r="L72">
            <v>1286</v>
          </cell>
        </row>
      </sheetData>
      <sheetData sheetId="2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 t="str">
            <v>Total general</v>
          </cell>
        </row>
        <row r="5">
          <cell r="H5" t="str">
            <v>04101-LA SERENA</v>
          </cell>
          <cell r="I5">
            <v>14797</v>
          </cell>
          <cell r="J5">
            <v>12136</v>
          </cell>
          <cell r="K5">
            <v>13461</v>
          </cell>
          <cell r="L5">
            <v>40394</v>
          </cell>
        </row>
        <row r="6">
          <cell r="H6" t="str">
            <v>105011-PRAIS</v>
          </cell>
          <cell r="I6">
            <v>92</v>
          </cell>
          <cell r="J6">
            <v>84</v>
          </cell>
          <cell r="K6">
            <v>146</v>
          </cell>
          <cell r="L6">
            <v>322</v>
          </cell>
        </row>
        <row r="7">
          <cell r="H7" t="str">
            <v>105300-CES. CARDENAL CARO</v>
          </cell>
          <cell r="I7">
            <v>2113</v>
          </cell>
          <cell r="J7">
            <v>1609</v>
          </cell>
          <cell r="K7">
            <v>1993</v>
          </cell>
          <cell r="L7">
            <v>5715</v>
          </cell>
        </row>
        <row r="8">
          <cell r="H8" t="str">
            <v>105301-CES. LAS COMPAÑIAS</v>
          </cell>
          <cell r="I8">
            <v>2264</v>
          </cell>
          <cell r="J8">
            <v>2250</v>
          </cell>
          <cell r="K8">
            <v>2721</v>
          </cell>
          <cell r="L8">
            <v>7235</v>
          </cell>
        </row>
        <row r="9">
          <cell r="H9" t="str">
            <v>105302-CES. PEDRO AGUIRRE C.</v>
          </cell>
          <cell r="I9">
            <v>1988</v>
          </cell>
          <cell r="J9">
            <v>1764</v>
          </cell>
          <cell r="K9">
            <v>1810</v>
          </cell>
          <cell r="L9">
            <v>5562</v>
          </cell>
        </row>
        <row r="10">
          <cell r="H10" t="str">
            <v>105313-CES. SCHAFFHAUSER</v>
          </cell>
          <cell r="I10">
            <v>2364</v>
          </cell>
          <cell r="J10">
            <v>1225</v>
          </cell>
          <cell r="K10">
            <v>1201</v>
          </cell>
          <cell r="L10">
            <v>4790</v>
          </cell>
        </row>
        <row r="11">
          <cell r="H11" t="str">
            <v>105319-CES. CARDENAL R.S.H.</v>
          </cell>
          <cell r="I11">
            <v>3277</v>
          </cell>
          <cell r="J11">
            <v>2869</v>
          </cell>
          <cell r="K11">
            <v>2830</v>
          </cell>
          <cell r="L11">
            <v>8976</v>
          </cell>
        </row>
        <row r="12">
          <cell r="H12" t="str">
            <v>105325-CESFAM JUAN PABLO II</v>
          </cell>
          <cell r="I12">
            <v>1589</v>
          </cell>
          <cell r="J12">
            <v>1388</v>
          </cell>
          <cell r="K12">
            <v>1544</v>
          </cell>
          <cell r="L12">
            <v>4521</v>
          </cell>
        </row>
        <row r="13">
          <cell r="H13" t="str">
            <v xml:space="preserve">105400-P.S.R. ALGARROBITO            </v>
          </cell>
          <cell r="I13">
            <v>272</v>
          </cell>
          <cell r="J13">
            <v>324</v>
          </cell>
          <cell r="K13">
            <v>229</v>
          </cell>
          <cell r="L13">
            <v>825</v>
          </cell>
        </row>
        <row r="14">
          <cell r="H14" t="str">
            <v>105401-P.S.R. LAS ROJAS</v>
          </cell>
          <cell r="I14">
            <v>37</v>
          </cell>
          <cell r="J14">
            <v>33</v>
          </cell>
          <cell r="K14">
            <v>49</v>
          </cell>
          <cell r="L14">
            <v>119</v>
          </cell>
        </row>
        <row r="15">
          <cell r="H15" t="str">
            <v>105402-P.S.R. EL ROMERO</v>
          </cell>
          <cell r="I15">
            <v>29</v>
          </cell>
          <cell r="J15">
            <v>42</v>
          </cell>
          <cell r="K15">
            <v>22</v>
          </cell>
          <cell r="L15">
            <v>93</v>
          </cell>
        </row>
        <row r="16">
          <cell r="H16" t="str">
            <v>105499-P.S.R. LAMBERT</v>
          </cell>
          <cell r="I16">
            <v>25</v>
          </cell>
          <cell r="J16">
            <v>50</v>
          </cell>
          <cell r="K16">
            <v>37</v>
          </cell>
          <cell r="L16">
            <v>112</v>
          </cell>
        </row>
        <row r="17">
          <cell r="H17" t="str">
            <v>105700-CECOF VILLA EL INDIO</v>
          </cell>
          <cell r="I17">
            <v>256</v>
          </cell>
          <cell r="J17">
            <v>142</v>
          </cell>
          <cell r="K17">
            <v>248</v>
          </cell>
          <cell r="L17">
            <v>646</v>
          </cell>
        </row>
        <row r="18">
          <cell r="H18" t="str">
            <v>105701-CECOF VILLA ALEMANIA</v>
          </cell>
          <cell r="I18">
            <v>129</v>
          </cell>
          <cell r="J18">
            <v>61</v>
          </cell>
          <cell r="K18">
            <v>234</v>
          </cell>
          <cell r="L18">
            <v>424</v>
          </cell>
        </row>
        <row r="19">
          <cell r="H19" t="str">
            <v>105702-CECOF VILLA LAMBERT</v>
          </cell>
          <cell r="I19">
            <v>185</v>
          </cell>
          <cell r="J19">
            <v>70</v>
          </cell>
          <cell r="K19">
            <v>155</v>
          </cell>
          <cell r="L19">
            <v>410</v>
          </cell>
        </row>
        <row r="20">
          <cell r="H20" t="str">
            <v>200402-CECOF ARCOS DE PINAMAR</v>
          </cell>
          <cell r="I20">
            <v>177</v>
          </cell>
          <cell r="J20">
            <v>225</v>
          </cell>
          <cell r="K20">
            <v>242</v>
          </cell>
          <cell r="L20">
            <v>644</v>
          </cell>
        </row>
        <row r="21">
          <cell r="H21" t="str">
            <v>04102-COQUIMBO</v>
          </cell>
          <cell r="I21">
            <v>15991</v>
          </cell>
          <cell r="J21">
            <v>14425</v>
          </cell>
          <cell r="K21">
            <v>16029</v>
          </cell>
          <cell r="L21">
            <v>46445</v>
          </cell>
        </row>
        <row r="22">
          <cell r="H22" t="str">
            <v>105101-HOSPITAL COQUIMBO</v>
          </cell>
          <cell r="I22">
            <v>24</v>
          </cell>
          <cell r="J22">
            <v>23</v>
          </cell>
          <cell r="K22">
            <v>14</v>
          </cell>
          <cell r="L22">
            <v>61</v>
          </cell>
        </row>
        <row r="23">
          <cell r="H23" t="str">
            <v>105303-CES. SAN JUAN</v>
          </cell>
          <cell r="I23">
            <v>2438</v>
          </cell>
          <cell r="J23">
            <v>3777</v>
          </cell>
          <cell r="K23">
            <v>3062</v>
          </cell>
          <cell r="L23">
            <v>9277</v>
          </cell>
        </row>
        <row r="24">
          <cell r="H24" t="str">
            <v>105304-CES. SANTA CECILIA</v>
          </cell>
          <cell r="I24">
            <v>3492</v>
          </cell>
          <cell r="J24">
            <v>3431</v>
          </cell>
          <cell r="K24">
            <v>3871</v>
          </cell>
          <cell r="L24">
            <v>10794</v>
          </cell>
        </row>
        <row r="25">
          <cell r="H25" t="str">
            <v>105305-CES. TIERRAS BLANCAS</v>
          </cell>
          <cell r="I25">
            <v>3908</v>
          </cell>
          <cell r="J25">
            <v>3676</v>
          </cell>
          <cell r="K25">
            <v>3240</v>
          </cell>
          <cell r="L25">
            <v>10824</v>
          </cell>
        </row>
        <row r="26">
          <cell r="H26" t="str">
            <v>105321-CES. RURAL  TONGOY</v>
          </cell>
          <cell r="I26">
            <v>693</v>
          </cell>
          <cell r="J26">
            <v>646</v>
          </cell>
          <cell r="K26">
            <v>714</v>
          </cell>
          <cell r="L26">
            <v>2053</v>
          </cell>
        </row>
        <row r="27">
          <cell r="H27" t="str">
            <v>105323-CES. DR. SERGIO AGUILAR</v>
          </cell>
          <cell r="I27">
            <v>2979</v>
          </cell>
          <cell r="J27">
            <v>1047</v>
          </cell>
          <cell r="K27">
            <v>3076</v>
          </cell>
          <cell r="L27">
            <v>7102</v>
          </cell>
        </row>
        <row r="28">
          <cell r="H28" t="str">
            <v xml:space="preserve">105404-P.S.R. EL TANGUE                         </v>
          </cell>
          <cell r="I28">
            <v>18</v>
          </cell>
          <cell r="J28"/>
          <cell r="K28">
            <v>13</v>
          </cell>
          <cell r="L28">
            <v>31</v>
          </cell>
        </row>
        <row r="29">
          <cell r="H29" t="str">
            <v>105405-P.S.R. GUANAQUEROS</v>
          </cell>
          <cell r="I29">
            <v>218</v>
          </cell>
          <cell r="J29">
            <v>226</v>
          </cell>
          <cell r="K29">
            <v>279</v>
          </cell>
          <cell r="L29">
            <v>723</v>
          </cell>
        </row>
        <row r="30">
          <cell r="H30" t="str">
            <v>105406-P.S.R. PAN DE AZUCAR</v>
          </cell>
          <cell r="I30">
            <v>976</v>
          </cell>
          <cell r="J30">
            <v>703</v>
          </cell>
          <cell r="K30">
            <v>942</v>
          </cell>
          <cell r="L30">
            <v>2621</v>
          </cell>
        </row>
        <row r="31">
          <cell r="H31" t="str">
            <v>105407-P.S.R. TAMBILLOS</v>
          </cell>
          <cell r="I31">
            <v>55</v>
          </cell>
          <cell r="J31">
            <v>27</v>
          </cell>
          <cell r="K31">
            <v>44</v>
          </cell>
          <cell r="L31">
            <v>126</v>
          </cell>
        </row>
        <row r="32">
          <cell r="H32" t="str">
            <v>105600-COSAM Tierras Blancas (CESAM)</v>
          </cell>
          <cell r="I32">
            <v>12</v>
          </cell>
          <cell r="J32">
            <v>10</v>
          </cell>
          <cell r="K32">
            <v>9</v>
          </cell>
          <cell r="L32">
            <v>31</v>
          </cell>
        </row>
        <row r="33">
          <cell r="H33" t="str">
            <v>105705-CECOF EL ALBA</v>
          </cell>
          <cell r="I33">
            <v>419</v>
          </cell>
          <cell r="J33">
            <v>345</v>
          </cell>
          <cell r="K33">
            <v>401</v>
          </cell>
          <cell r="L33">
            <v>1165</v>
          </cell>
        </row>
        <row r="34">
          <cell r="H34" t="str">
            <v>200273-CECOF PUNTA MIRA</v>
          </cell>
          <cell r="I34">
            <v>759</v>
          </cell>
          <cell r="J34">
            <v>514</v>
          </cell>
          <cell r="K34">
            <v>364</v>
          </cell>
          <cell r="L34">
            <v>1637</v>
          </cell>
        </row>
        <row r="35">
          <cell r="H35" t="str">
            <v>04103-ANDACOLLO</v>
          </cell>
          <cell r="I35">
            <v>1049</v>
          </cell>
          <cell r="J35">
            <v>1299</v>
          </cell>
          <cell r="K35">
            <v>1202</v>
          </cell>
          <cell r="L35">
            <v>3550</v>
          </cell>
        </row>
        <row r="36">
          <cell r="H36" t="str">
            <v>105106-HOSPITAL ANDACOLLO</v>
          </cell>
          <cell r="I36">
            <v>1049</v>
          </cell>
          <cell r="J36">
            <v>1299</v>
          </cell>
          <cell r="K36">
            <v>1202</v>
          </cell>
          <cell r="L36">
            <v>3550</v>
          </cell>
        </row>
        <row r="37">
          <cell r="H37" t="str">
            <v>04104-LA HIGUERA</v>
          </cell>
          <cell r="I37">
            <v>340</v>
          </cell>
          <cell r="J37">
            <v>251</v>
          </cell>
          <cell r="K37">
            <v>274</v>
          </cell>
          <cell r="L37">
            <v>865</v>
          </cell>
        </row>
        <row r="38">
          <cell r="H38" t="str">
            <v>105314-CES. LA HIGUERA</v>
          </cell>
          <cell r="I38">
            <v>175</v>
          </cell>
          <cell r="J38">
            <v>102</v>
          </cell>
          <cell r="K38">
            <v>150</v>
          </cell>
          <cell r="L38">
            <v>427</v>
          </cell>
        </row>
        <row r="39">
          <cell r="H39" t="str">
            <v xml:space="preserve">105500-P.S.R. CALETA HORNOS        </v>
          </cell>
          <cell r="I39">
            <v>57</v>
          </cell>
          <cell r="J39">
            <v>53</v>
          </cell>
          <cell r="K39">
            <v>51</v>
          </cell>
          <cell r="L39">
            <v>161</v>
          </cell>
        </row>
        <row r="40">
          <cell r="H40" t="str">
            <v>105505-P.S.R. LOS CHOROS</v>
          </cell>
          <cell r="I40">
            <v>67</v>
          </cell>
          <cell r="J40">
            <v>55</v>
          </cell>
          <cell r="K40">
            <v>31</v>
          </cell>
          <cell r="L40">
            <v>153</v>
          </cell>
        </row>
        <row r="41">
          <cell r="H41" t="str">
            <v>105506-P.S.R. EL TRAPICHE</v>
          </cell>
          <cell r="I41">
            <v>41</v>
          </cell>
          <cell r="J41">
            <v>41</v>
          </cell>
          <cell r="K41">
            <v>42</v>
          </cell>
          <cell r="L41">
            <v>124</v>
          </cell>
        </row>
        <row r="42">
          <cell r="H42" t="str">
            <v>04105-PAIHUANO</v>
          </cell>
          <cell r="I42">
            <v>459</v>
          </cell>
          <cell r="J42">
            <v>482</v>
          </cell>
          <cell r="K42">
            <v>368</v>
          </cell>
          <cell r="L42">
            <v>1309</v>
          </cell>
        </row>
        <row r="43">
          <cell r="H43" t="str">
            <v>105306-CES. PAIHUANO</v>
          </cell>
          <cell r="I43">
            <v>315</v>
          </cell>
          <cell r="J43">
            <v>325</v>
          </cell>
          <cell r="K43">
            <v>274</v>
          </cell>
          <cell r="L43">
            <v>914</v>
          </cell>
        </row>
        <row r="44">
          <cell r="H44" t="str">
            <v>105475-P.S.R. HORCON</v>
          </cell>
          <cell r="I44">
            <v>32</v>
          </cell>
          <cell r="J44">
            <v>45</v>
          </cell>
          <cell r="K44">
            <v>43</v>
          </cell>
          <cell r="L44">
            <v>120</v>
          </cell>
        </row>
        <row r="45">
          <cell r="H45" t="str">
            <v>105476-P.S.R. MONTE GRANDE</v>
          </cell>
          <cell r="I45">
            <v>40</v>
          </cell>
          <cell r="J45">
            <v>36</v>
          </cell>
          <cell r="K45">
            <v>20</v>
          </cell>
          <cell r="L45">
            <v>96</v>
          </cell>
        </row>
        <row r="46">
          <cell r="H46" t="str">
            <v>105477-P.S.R. PISCO ELQUI</v>
          </cell>
          <cell r="I46">
            <v>72</v>
          </cell>
          <cell r="J46">
            <v>76</v>
          </cell>
          <cell r="K46">
            <v>31</v>
          </cell>
          <cell r="L46">
            <v>179</v>
          </cell>
        </row>
        <row r="47">
          <cell r="H47" t="str">
            <v>04106-VICUÑA</v>
          </cell>
          <cell r="I47">
            <v>2570</v>
          </cell>
          <cell r="J47">
            <v>2042</v>
          </cell>
          <cell r="K47">
            <v>2452</v>
          </cell>
          <cell r="L47">
            <v>7064</v>
          </cell>
        </row>
        <row r="48">
          <cell r="H48" t="str">
            <v>105107-HOSPITAL VICUÑA</v>
          </cell>
          <cell r="I48">
            <v>1610</v>
          </cell>
          <cell r="J48">
            <v>1139</v>
          </cell>
          <cell r="K48">
            <v>1539</v>
          </cell>
          <cell r="L48">
            <v>4288</v>
          </cell>
        </row>
        <row r="49">
          <cell r="H49" t="str">
            <v>105467-P.S.R. DIAGUITAS</v>
          </cell>
          <cell r="I49">
            <v>157</v>
          </cell>
          <cell r="J49">
            <v>92</v>
          </cell>
          <cell r="K49">
            <v>125</v>
          </cell>
          <cell r="L49">
            <v>374</v>
          </cell>
        </row>
        <row r="50">
          <cell r="H50" t="str">
            <v>105468-P.S.R. EL MOLLE</v>
          </cell>
          <cell r="I50">
            <v>88</v>
          </cell>
          <cell r="J50">
            <v>60</v>
          </cell>
          <cell r="K50">
            <v>65</v>
          </cell>
          <cell r="L50">
            <v>213</v>
          </cell>
        </row>
        <row r="51">
          <cell r="H51" t="str">
            <v>105469-P.S.R. EL TAMBO</v>
          </cell>
          <cell r="I51">
            <v>129</v>
          </cell>
          <cell r="J51">
            <v>110</v>
          </cell>
          <cell r="K51">
            <v>114</v>
          </cell>
          <cell r="L51">
            <v>353</v>
          </cell>
        </row>
        <row r="52">
          <cell r="H52" t="str">
            <v>105470-P.S.R. HUANTA</v>
          </cell>
          <cell r="I52">
            <v>19</v>
          </cell>
          <cell r="J52">
            <v>21</v>
          </cell>
          <cell r="K52">
            <v>19</v>
          </cell>
          <cell r="L52">
            <v>59</v>
          </cell>
        </row>
        <row r="53">
          <cell r="H53" t="str">
            <v>105471-P.S.R. PERALILLO</v>
          </cell>
          <cell r="I53">
            <v>94</v>
          </cell>
          <cell r="J53">
            <v>147</v>
          </cell>
          <cell r="K53">
            <v>140</v>
          </cell>
          <cell r="L53">
            <v>381</v>
          </cell>
        </row>
        <row r="54">
          <cell r="H54" t="str">
            <v>105472-P.S.R. RIVADAVIA</v>
          </cell>
          <cell r="I54">
            <v>127</v>
          </cell>
          <cell r="J54">
            <v>75</v>
          </cell>
          <cell r="K54">
            <v>90</v>
          </cell>
          <cell r="L54">
            <v>292</v>
          </cell>
        </row>
        <row r="55">
          <cell r="H55" t="str">
            <v>105473-P.S.R. TALCUNA</v>
          </cell>
          <cell r="I55">
            <v>113</v>
          </cell>
          <cell r="J55">
            <v>112</v>
          </cell>
          <cell r="K55">
            <v>99</v>
          </cell>
          <cell r="L55">
            <v>324</v>
          </cell>
        </row>
        <row r="56">
          <cell r="H56" t="str">
            <v>105474-P.S.R. CHAPILCA</v>
          </cell>
          <cell r="I56">
            <v>16</v>
          </cell>
          <cell r="J56">
            <v>36</v>
          </cell>
          <cell r="K56">
            <v>33</v>
          </cell>
          <cell r="L56">
            <v>85</v>
          </cell>
        </row>
        <row r="57">
          <cell r="H57" t="str">
            <v>105502-P.S.R. CALINGASTA</v>
          </cell>
          <cell r="I57">
            <v>192</v>
          </cell>
          <cell r="J57">
            <v>220</v>
          </cell>
          <cell r="K57">
            <v>210</v>
          </cell>
          <cell r="L57">
            <v>622</v>
          </cell>
        </row>
        <row r="58">
          <cell r="H58" t="str">
            <v>105509-P.S.R. GUALLIGUAICA</v>
          </cell>
          <cell r="I58">
            <v>25</v>
          </cell>
          <cell r="J58">
            <v>30</v>
          </cell>
          <cell r="K58">
            <v>18</v>
          </cell>
          <cell r="L58">
            <v>73</v>
          </cell>
        </row>
        <row r="59">
          <cell r="H59" t="str">
            <v>04201-ILLAPEL</v>
          </cell>
          <cell r="I59">
            <v>2283</v>
          </cell>
          <cell r="J59">
            <v>2956</v>
          </cell>
          <cell r="K59">
            <v>2541</v>
          </cell>
          <cell r="L59">
            <v>7780</v>
          </cell>
        </row>
        <row r="60">
          <cell r="H60" t="str">
            <v>105103-HOSPITAL ILLAPEL</v>
          </cell>
          <cell r="I60">
            <v>60</v>
          </cell>
          <cell r="J60">
            <v>348</v>
          </cell>
          <cell r="K60">
            <v>213</v>
          </cell>
          <cell r="L60">
            <v>621</v>
          </cell>
        </row>
        <row r="61">
          <cell r="H61" t="str">
            <v>105326-CESFAM SAN RAFAEL</v>
          </cell>
          <cell r="I61">
            <v>434</v>
          </cell>
          <cell r="J61">
            <v>1153</v>
          </cell>
          <cell r="K61">
            <v>734</v>
          </cell>
          <cell r="L61">
            <v>2321</v>
          </cell>
        </row>
        <row r="62">
          <cell r="H62" t="str">
            <v xml:space="preserve">105443-P.S.R. CARCAMO                   </v>
          </cell>
          <cell r="I62">
            <v>26</v>
          </cell>
          <cell r="J62">
            <v>61</v>
          </cell>
          <cell r="K62">
            <v>71</v>
          </cell>
          <cell r="L62">
            <v>158</v>
          </cell>
        </row>
        <row r="63">
          <cell r="H63" t="str">
            <v>105444-P.S.R. HUINTIL</v>
          </cell>
          <cell r="I63">
            <v>34</v>
          </cell>
          <cell r="J63">
            <v>44</v>
          </cell>
          <cell r="K63">
            <v>57</v>
          </cell>
          <cell r="L63">
            <v>135</v>
          </cell>
        </row>
        <row r="64">
          <cell r="H64" t="str">
            <v>105445-P.S.R. LIMAHUIDA</v>
          </cell>
          <cell r="I64"/>
          <cell r="J64">
            <v>46</v>
          </cell>
          <cell r="K64">
            <v>36</v>
          </cell>
          <cell r="L64">
            <v>82</v>
          </cell>
        </row>
        <row r="65">
          <cell r="H65" t="str">
            <v>105446-P.S.R. MATANCILLA</v>
          </cell>
          <cell r="I65">
            <v>19</v>
          </cell>
          <cell r="J65">
            <v>11</v>
          </cell>
          <cell r="K65">
            <v>9</v>
          </cell>
          <cell r="L65">
            <v>39</v>
          </cell>
        </row>
        <row r="66">
          <cell r="H66" t="str">
            <v>105447-P.S.R. PERALILLO</v>
          </cell>
          <cell r="I66">
            <v>50</v>
          </cell>
          <cell r="J66">
            <v>46</v>
          </cell>
          <cell r="K66">
            <v>38</v>
          </cell>
          <cell r="L66">
            <v>134</v>
          </cell>
        </row>
        <row r="67">
          <cell r="H67" t="str">
            <v>105448-P.S.R. SANTA VIRGINIA</v>
          </cell>
          <cell r="I67">
            <v>32</v>
          </cell>
          <cell r="J67">
            <v>31</v>
          </cell>
          <cell r="K67">
            <v>61</v>
          </cell>
          <cell r="L67">
            <v>124</v>
          </cell>
        </row>
        <row r="68">
          <cell r="H68" t="str">
            <v>105449-P.S.R. TUNGA NORTE</v>
          </cell>
          <cell r="I68">
            <v>9</v>
          </cell>
          <cell r="J68">
            <v>20</v>
          </cell>
          <cell r="K68">
            <v>21</v>
          </cell>
          <cell r="L68">
            <v>50</v>
          </cell>
        </row>
        <row r="69">
          <cell r="H69" t="str">
            <v>105485-P.S.R. PLAN DE HORNOS</v>
          </cell>
          <cell r="I69">
            <v>84</v>
          </cell>
          <cell r="J69">
            <v>51</v>
          </cell>
          <cell r="K69">
            <v>73</v>
          </cell>
          <cell r="L69">
            <v>208</v>
          </cell>
        </row>
        <row r="70">
          <cell r="H70" t="str">
            <v>105486-P.S.R. TUNGA SUR</v>
          </cell>
          <cell r="I70">
            <v>19</v>
          </cell>
          <cell r="J70">
            <v>31</v>
          </cell>
          <cell r="K70"/>
          <cell r="L70">
            <v>50</v>
          </cell>
        </row>
        <row r="71">
          <cell r="H71" t="str">
            <v>105487-P.S.R. CAÑAS UNO</v>
          </cell>
          <cell r="I71">
            <v>118</v>
          </cell>
          <cell r="J71">
            <v>142</v>
          </cell>
          <cell r="K71">
            <v>140</v>
          </cell>
          <cell r="L71">
            <v>400</v>
          </cell>
        </row>
        <row r="72">
          <cell r="H72" t="str">
            <v>105496-P.S.R. PINTACURA SUR</v>
          </cell>
          <cell r="I72">
            <v>22</v>
          </cell>
          <cell r="J72">
            <v>39</v>
          </cell>
          <cell r="K72">
            <v>47</v>
          </cell>
          <cell r="L72">
            <v>108</v>
          </cell>
        </row>
        <row r="73">
          <cell r="H73" t="str">
            <v>105504-P.S.R. SOCAVON</v>
          </cell>
          <cell r="I73">
            <v>44</v>
          </cell>
          <cell r="J73">
            <v>30</v>
          </cell>
          <cell r="K73">
            <v>35</v>
          </cell>
          <cell r="L73">
            <v>109</v>
          </cell>
        </row>
        <row r="74">
          <cell r="H74" t="str">
            <v>200366-CESFAM URBANO II</v>
          </cell>
          <cell r="I74">
            <v>1332</v>
          </cell>
          <cell r="J74">
            <v>903</v>
          </cell>
          <cell r="K74">
            <v>1006</v>
          </cell>
          <cell r="L74">
            <v>3241</v>
          </cell>
        </row>
        <row r="75">
          <cell r="H75" t="str">
            <v>04202-CANELA</v>
          </cell>
          <cell r="I75">
            <v>843</v>
          </cell>
          <cell r="J75">
            <v>894</v>
          </cell>
          <cell r="K75">
            <v>725</v>
          </cell>
          <cell r="L75">
            <v>2462</v>
          </cell>
        </row>
        <row r="76">
          <cell r="H76" t="str">
            <v>105309-CES. RURAL CANELA</v>
          </cell>
          <cell r="I76">
            <v>578</v>
          </cell>
          <cell r="J76">
            <v>580</v>
          </cell>
          <cell r="K76">
            <v>572</v>
          </cell>
          <cell r="L76">
            <v>1730</v>
          </cell>
        </row>
        <row r="77">
          <cell r="H77" t="str">
            <v xml:space="preserve">105450-P.S.R. MINCHA NORTE            </v>
          </cell>
          <cell r="I77">
            <v>99</v>
          </cell>
          <cell r="J77">
            <v>135</v>
          </cell>
          <cell r="K77">
            <v>62</v>
          </cell>
          <cell r="L77">
            <v>296</v>
          </cell>
        </row>
        <row r="78">
          <cell r="H78" t="str">
            <v>105451-P.S.R. AGUA FRIA</v>
          </cell>
          <cell r="I78">
            <v>33</v>
          </cell>
          <cell r="J78">
            <v>16</v>
          </cell>
          <cell r="K78">
            <v>16</v>
          </cell>
          <cell r="L78">
            <v>65</v>
          </cell>
        </row>
        <row r="79">
          <cell r="H79" t="str">
            <v>105482-P.S.R. CANELA ALTA</v>
          </cell>
          <cell r="I79">
            <v>48</v>
          </cell>
          <cell r="J79">
            <v>50</v>
          </cell>
          <cell r="K79">
            <v>16</v>
          </cell>
          <cell r="L79">
            <v>114</v>
          </cell>
        </row>
        <row r="80">
          <cell r="H80" t="str">
            <v>105483-P.S.R. LOS RULOS</v>
          </cell>
          <cell r="I80">
            <v>14</v>
          </cell>
          <cell r="J80">
            <v>12</v>
          </cell>
          <cell r="K80"/>
          <cell r="L80">
            <v>26</v>
          </cell>
        </row>
        <row r="81">
          <cell r="H81" t="str">
            <v>105484-P.S.R. HUENTELAUQUEN</v>
          </cell>
          <cell r="I81">
            <v>29</v>
          </cell>
          <cell r="J81">
            <v>51</v>
          </cell>
          <cell r="K81">
            <v>29</v>
          </cell>
          <cell r="L81">
            <v>109</v>
          </cell>
        </row>
        <row r="82">
          <cell r="H82" t="str">
            <v>105488-P.S.R. ESPIRITU SANTO</v>
          </cell>
          <cell r="I82">
            <v>10</v>
          </cell>
          <cell r="J82">
            <v>12</v>
          </cell>
          <cell r="K82"/>
          <cell r="L82">
            <v>22</v>
          </cell>
        </row>
        <row r="83">
          <cell r="H83" t="str">
            <v>105493-P.S.R. MINCHA SUR</v>
          </cell>
          <cell r="I83">
            <v>12</v>
          </cell>
          <cell r="J83">
            <v>16</v>
          </cell>
          <cell r="K83"/>
          <cell r="L83">
            <v>28</v>
          </cell>
        </row>
        <row r="84">
          <cell r="H84" t="str">
            <v>105497-P.S.R. JABONERIA</v>
          </cell>
          <cell r="I84">
            <v>11</v>
          </cell>
          <cell r="J84">
            <v>9</v>
          </cell>
          <cell r="K84">
            <v>14</v>
          </cell>
          <cell r="L84">
            <v>34</v>
          </cell>
        </row>
        <row r="85">
          <cell r="H85" t="str">
            <v>105498-P.S.R. QUEBRADA DE LINARES</v>
          </cell>
          <cell r="I85">
            <v>9</v>
          </cell>
          <cell r="J85">
            <v>13</v>
          </cell>
          <cell r="K85">
            <v>16</v>
          </cell>
          <cell r="L85">
            <v>38</v>
          </cell>
        </row>
        <row r="86">
          <cell r="H86" t="str">
            <v>04203-LOS VILOS</v>
          </cell>
          <cell r="I86">
            <v>3177</v>
          </cell>
          <cell r="J86">
            <v>2605</v>
          </cell>
          <cell r="K86">
            <v>2106</v>
          </cell>
          <cell r="L86">
            <v>7888</v>
          </cell>
        </row>
        <row r="87">
          <cell r="H87" t="str">
            <v>105108-HOSPITAL LOS VILOS</v>
          </cell>
          <cell r="I87">
            <v>2547</v>
          </cell>
          <cell r="J87">
            <v>2021</v>
          </cell>
          <cell r="K87">
            <v>1571</v>
          </cell>
          <cell r="L87">
            <v>6139</v>
          </cell>
        </row>
        <row r="88">
          <cell r="H88" t="str">
            <v xml:space="preserve">105478-P.S.R. CAIMANES                   </v>
          </cell>
          <cell r="I88">
            <v>100</v>
          </cell>
          <cell r="J88">
            <v>58</v>
          </cell>
          <cell r="K88">
            <v>84</v>
          </cell>
          <cell r="L88">
            <v>242</v>
          </cell>
        </row>
        <row r="89">
          <cell r="H89" t="str">
            <v>105479-P.S.R. GUANGUALI</v>
          </cell>
          <cell r="I89">
            <v>77</v>
          </cell>
          <cell r="J89">
            <v>42</v>
          </cell>
          <cell r="K89">
            <v>62</v>
          </cell>
          <cell r="L89">
            <v>181</v>
          </cell>
        </row>
        <row r="90">
          <cell r="H90" t="str">
            <v>105480-P.S.R. QUILIMARI</v>
          </cell>
          <cell r="I90">
            <v>360</v>
          </cell>
          <cell r="J90">
            <v>369</v>
          </cell>
          <cell r="K90">
            <v>295</v>
          </cell>
          <cell r="L90">
            <v>1024</v>
          </cell>
        </row>
        <row r="91">
          <cell r="H91" t="str">
            <v>105481-P.S.R. TILAMA</v>
          </cell>
          <cell r="I91">
            <v>24</v>
          </cell>
          <cell r="J91">
            <v>36</v>
          </cell>
          <cell r="K91">
            <v>27</v>
          </cell>
          <cell r="L91">
            <v>87</v>
          </cell>
        </row>
        <row r="92">
          <cell r="H92" t="str">
            <v>105511-P.S.R. LOS CONDORES</v>
          </cell>
          <cell r="I92">
            <v>69</v>
          </cell>
          <cell r="J92">
            <v>79</v>
          </cell>
          <cell r="K92">
            <v>67</v>
          </cell>
          <cell r="L92">
            <v>215</v>
          </cell>
        </row>
        <row r="93">
          <cell r="H93" t="str">
            <v>04204-SALAMANCA</v>
          </cell>
          <cell r="I93">
            <v>2763</v>
          </cell>
          <cell r="J93">
            <v>2604</v>
          </cell>
          <cell r="K93">
            <v>3036</v>
          </cell>
          <cell r="L93">
            <v>8403</v>
          </cell>
        </row>
        <row r="94">
          <cell r="H94" t="str">
            <v>105104-HOSPITAL SALAMANCA</v>
          </cell>
          <cell r="I94">
            <v>1875</v>
          </cell>
          <cell r="J94">
            <v>1736</v>
          </cell>
          <cell r="K94">
            <v>1892</v>
          </cell>
          <cell r="L94">
            <v>5503</v>
          </cell>
        </row>
        <row r="95">
          <cell r="H95" t="str">
            <v xml:space="preserve">105452-P.S.R. CUNCUMEN                 </v>
          </cell>
          <cell r="I95">
            <v>24</v>
          </cell>
          <cell r="J95">
            <v>21</v>
          </cell>
          <cell r="K95">
            <v>64</v>
          </cell>
          <cell r="L95">
            <v>109</v>
          </cell>
        </row>
        <row r="96">
          <cell r="H96" t="str">
            <v>105453-P.S.R. TRANQUILLA</v>
          </cell>
          <cell r="I96">
            <v>192</v>
          </cell>
          <cell r="J96">
            <v>90</v>
          </cell>
          <cell r="K96">
            <v>184</v>
          </cell>
          <cell r="L96">
            <v>466</v>
          </cell>
        </row>
        <row r="97">
          <cell r="H97" t="str">
            <v>105454-P.S.R. CUNLAGUA</v>
          </cell>
          <cell r="I97">
            <v>55</v>
          </cell>
          <cell r="J97">
            <v>42</v>
          </cell>
          <cell r="K97">
            <v>33</v>
          </cell>
          <cell r="L97">
            <v>130</v>
          </cell>
        </row>
        <row r="98">
          <cell r="H98" t="str">
            <v>105455-P.S.R. CHILLEPIN</v>
          </cell>
          <cell r="I98">
            <v>71</v>
          </cell>
          <cell r="J98">
            <v>22</v>
          </cell>
          <cell r="K98">
            <v>50</v>
          </cell>
          <cell r="L98">
            <v>143</v>
          </cell>
        </row>
        <row r="99">
          <cell r="H99" t="str">
            <v>105456-P.S.R. LLIMPO</v>
          </cell>
          <cell r="I99">
            <v>78</v>
          </cell>
          <cell r="J99">
            <v>83</v>
          </cell>
          <cell r="K99">
            <v>78</v>
          </cell>
          <cell r="L99">
            <v>239</v>
          </cell>
        </row>
        <row r="100">
          <cell r="H100" t="str">
            <v>105457-P.S.R. SAN AGUSTIN</v>
          </cell>
          <cell r="I100"/>
          <cell r="J100">
            <v>72</v>
          </cell>
          <cell r="K100">
            <v>93</v>
          </cell>
          <cell r="L100">
            <v>165</v>
          </cell>
        </row>
        <row r="101">
          <cell r="H101" t="str">
            <v>105458-P.S.R. TAHUINCO</v>
          </cell>
          <cell r="I101">
            <v>131</v>
          </cell>
          <cell r="J101">
            <v>228</v>
          </cell>
          <cell r="K101">
            <v>158</v>
          </cell>
          <cell r="L101">
            <v>517</v>
          </cell>
        </row>
        <row r="102">
          <cell r="H102" t="str">
            <v>105491-P.S.R. QUELEN BAJO</v>
          </cell>
          <cell r="I102">
            <v>173</v>
          </cell>
          <cell r="J102">
            <v>145</v>
          </cell>
          <cell r="K102">
            <v>228</v>
          </cell>
          <cell r="L102">
            <v>546</v>
          </cell>
        </row>
        <row r="103">
          <cell r="H103" t="str">
            <v>105492-P.S.R. CAMISA</v>
          </cell>
          <cell r="I103">
            <v>80</v>
          </cell>
          <cell r="J103">
            <v>64</v>
          </cell>
          <cell r="K103">
            <v>77</v>
          </cell>
          <cell r="L103">
            <v>221</v>
          </cell>
        </row>
        <row r="104">
          <cell r="H104" t="str">
            <v>105501-P.S.R. ARBOLEDA GRANDE</v>
          </cell>
          <cell r="I104">
            <v>84</v>
          </cell>
          <cell r="J104">
            <v>101</v>
          </cell>
          <cell r="K104">
            <v>179</v>
          </cell>
          <cell r="L104">
            <v>364</v>
          </cell>
        </row>
        <row r="105">
          <cell r="H105" t="str">
            <v>04301-OVALLE</v>
          </cell>
          <cell r="I105">
            <v>8155</v>
          </cell>
          <cell r="J105">
            <v>8098</v>
          </cell>
          <cell r="K105">
            <v>8092</v>
          </cell>
          <cell r="L105">
            <v>24345</v>
          </cell>
        </row>
        <row r="106">
          <cell r="H106" t="str">
            <v>105102-HOSPITAL OVALLE</v>
          </cell>
          <cell r="I106">
            <v>29</v>
          </cell>
          <cell r="J106">
            <v>41</v>
          </cell>
          <cell r="K106">
            <v>54</v>
          </cell>
          <cell r="L106">
            <v>124</v>
          </cell>
        </row>
        <row r="107">
          <cell r="H107" t="str">
            <v>105315-CES. RURAL C. DE TAMAYA</v>
          </cell>
          <cell r="I107">
            <v>521</v>
          </cell>
          <cell r="J107">
            <v>664</v>
          </cell>
          <cell r="K107">
            <v>587</v>
          </cell>
          <cell r="L107">
            <v>1772</v>
          </cell>
        </row>
        <row r="108">
          <cell r="H108" t="str">
            <v>105317-CES. JORGE JORDAN D.</v>
          </cell>
          <cell r="I108">
            <v>1732</v>
          </cell>
          <cell r="J108">
            <v>1677</v>
          </cell>
          <cell r="K108">
            <v>1801</v>
          </cell>
          <cell r="L108">
            <v>5210</v>
          </cell>
        </row>
        <row r="109">
          <cell r="H109" t="str">
            <v>105322-CES. MARCOS MACUADA</v>
          </cell>
          <cell r="I109">
            <v>3027</v>
          </cell>
          <cell r="J109">
            <v>2794</v>
          </cell>
          <cell r="K109">
            <v>2803</v>
          </cell>
          <cell r="L109">
            <v>8624</v>
          </cell>
        </row>
        <row r="110">
          <cell r="H110" t="str">
            <v>105324-CES. SOTAQUI</v>
          </cell>
          <cell r="I110">
            <v>530</v>
          </cell>
          <cell r="J110">
            <v>648</v>
          </cell>
          <cell r="K110">
            <v>667</v>
          </cell>
          <cell r="L110">
            <v>1845</v>
          </cell>
        </row>
        <row r="111">
          <cell r="H111" t="str">
            <v>105415-P.S.R. BARRAZA</v>
          </cell>
          <cell r="I111">
            <v>109</v>
          </cell>
          <cell r="J111">
            <v>153</v>
          </cell>
          <cell r="K111">
            <v>91</v>
          </cell>
          <cell r="L111">
            <v>353</v>
          </cell>
        </row>
        <row r="112">
          <cell r="H112" t="str">
            <v xml:space="preserve">105416-P.S.R. CAMARICO                  </v>
          </cell>
          <cell r="I112">
            <v>220</v>
          </cell>
          <cell r="J112">
            <v>174</v>
          </cell>
          <cell r="K112">
            <v>184</v>
          </cell>
          <cell r="L112">
            <v>578</v>
          </cell>
        </row>
        <row r="113">
          <cell r="H113" t="str">
            <v>105417-P.S.R. ALCONES BAJOS</v>
          </cell>
          <cell r="I113">
            <v>99</v>
          </cell>
          <cell r="J113">
            <v>180</v>
          </cell>
          <cell r="K113">
            <v>116</v>
          </cell>
          <cell r="L113">
            <v>395</v>
          </cell>
        </row>
        <row r="114">
          <cell r="H114" t="str">
            <v>105419-P.S.R. LAS SOSSAS</v>
          </cell>
          <cell r="I114">
            <v>11</v>
          </cell>
          <cell r="J114">
            <v>38</v>
          </cell>
          <cell r="K114">
            <v>22</v>
          </cell>
          <cell r="L114">
            <v>71</v>
          </cell>
        </row>
        <row r="115">
          <cell r="H115" t="str">
            <v>105422-P.S.R. HORNILLOS</v>
          </cell>
          <cell r="I115">
            <v>39</v>
          </cell>
          <cell r="J115">
            <v>46</v>
          </cell>
          <cell r="K115">
            <v>32</v>
          </cell>
          <cell r="L115">
            <v>117</v>
          </cell>
        </row>
        <row r="116">
          <cell r="H116" t="str">
            <v>105437-P.S.R. CHALINGA</v>
          </cell>
          <cell r="I116">
            <v>56</v>
          </cell>
          <cell r="J116">
            <v>90</v>
          </cell>
          <cell r="K116">
            <v>108</v>
          </cell>
          <cell r="L116">
            <v>254</v>
          </cell>
        </row>
        <row r="117">
          <cell r="H117" t="str">
            <v>105439-P.S.R. CERRO BLANCO</v>
          </cell>
          <cell r="I117">
            <v>39</v>
          </cell>
          <cell r="J117">
            <v>19</v>
          </cell>
          <cell r="K117">
            <v>42</v>
          </cell>
          <cell r="L117">
            <v>100</v>
          </cell>
        </row>
        <row r="118">
          <cell r="H118" t="str">
            <v>105507-P.S.R. HUAMALATA</v>
          </cell>
          <cell r="I118">
            <v>158</v>
          </cell>
          <cell r="J118">
            <v>65</v>
          </cell>
          <cell r="K118">
            <v>87</v>
          </cell>
          <cell r="L118">
            <v>310</v>
          </cell>
        </row>
        <row r="119">
          <cell r="H119" t="str">
            <v>105510-P.S.R. RECOLETA</v>
          </cell>
          <cell r="I119">
            <v>148</v>
          </cell>
          <cell r="J119">
            <v>75</v>
          </cell>
          <cell r="K119">
            <v>116</v>
          </cell>
          <cell r="L119">
            <v>339</v>
          </cell>
        </row>
        <row r="120">
          <cell r="H120" t="str">
            <v>105722-CECOF SAN JOSE DE LA DEHESA</v>
          </cell>
          <cell r="I120">
            <v>564</v>
          </cell>
          <cell r="J120">
            <v>466</v>
          </cell>
          <cell r="K120">
            <v>498</v>
          </cell>
          <cell r="L120">
            <v>1528</v>
          </cell>
        </row>
        <row r="121">
          <cell r="H121" t="str">
            <v>105723-CECOF LIMARI</v>
          </cell>
          <cell r="I121">
            <v>273</v>
          </cell>
          <cell r="J121">
            <v>192</v>
          </cell>
          <cell r="K121">
            <v>265</v>
          </cell>
          <cell r="L121">
            <v>730</v>
          </cell>
        </row>
        <row r="122">
          <cell r="H122" t="str">
            <v>200258-CECOF LOS COPIHUES</v>
          </cell>
          <cell r="I122">
            <v>375</v>
          </cell>
          <cell r="J122">
            <v>338</v>
          </cell>
          <cell r="K122">
            <v>273</v>
          </cell>
          <cell r="L122">
            <v>986</v>
          </cell>
        </row>
        <row r="123">
          <cell r="H123" t="str">
            <v>200367-CECOF COLONIA LIMARÍ</v>
          </cell>
          <cell r="I123">
            <v>225</v>
          </cell>
          <cell r="J123">
            <v>438</v>
          </cell>
          <cell r="K123">
            <v>346</v>
          </cell>
          <cell r="L123">
            <v>1009</v>
          </cell>
        </row>
        <row r="124">
          <cell r="H124" t="str">
            <v>04302-COMBARBALÁ</v>
          </cell>
          <cell r="I124">
            <v>1566</v>
          </cell>
          <cell r="J124">
            <v>1881</v>
          </cell>
          <cell r="K124">
            <v>1783</v>
          </cell>
          <cell r="L124">
            <v>5230</v>
          </cell>
        </row>
        <row r="125">
          <cell r="H125" t="str">
            <v>105105-HOSPITAL COMBARBALÁ</v>
          </cell>
          <cell r="I125">
            <v>1016</v>
          </cell>
          <cell r="J125">
            <v>1333</v>
          </cell>
          <cell r="K125">
            <v>1410</v>
          </cell>
          <cell r="L125">
            <v>3759</v>
          </cell>
        </row>
        <row r="126">
          <cell r="H126" t="str">
            <v>105433-P.S.R. SAN LORENZO</v>
          </cell>
          <cell r="I126">
            <v>11</v>
          </cell>
          <cell r="J126">
            <v>12</v>
          </cell>
          <cell r="K126">
            <v>18</v>
          </cell>
          <cell r="L126">
            <v>41</v>
          </cell>
        </row>
        <row r="127">
          <cell r="H127" t="str">
            <v>105434-P.S.R. SAN MARCOS</v>
          </cell>
          <cell r="I127">
            <v>29</v>
          </cell>
          <cell r="J127">
            <v>17</v>
          </cell>
          <cell r="K127">
            <v>41</v>
          </cell>
          <cell r="L127">
            <v>87</v>
          </cell>
        </row>
        <row r="128">
          <cell r="H128" t="str">
            <v>105441-P.S.R. MANQUEHUA</v>
          </cell>
          <cell r="I128">
            <v>49</v>
          </cell>
          <cell r="J128">
            <v>61</v>
          </cell>
          <cell r="K128">
            <v>20</v>
          </cell>
          <cell r="L128">
            <v>130</v>
          </cell>
        </row>
        <row r="129">
          <cell r="H129" t="str">
            <v xml:space="preserve">105459-P.S.R. BARRANCAS                </v>
          </cell>
          <cell r="I129">
            <v>28</v>
          </cell>
          <cell r="J129">
            <v>47</v>
          </cell>
          <cell r="K129">
            <v>30</v>
          </cell>
          <cell r="L129">
            <v>105</v>
          </cell>
        </row>
        <row r="130">
          <cell r="H130" t="str">
            <v>105460-P.S.R. COGOTI 18</v>
          </cell>
          <cell r="I130">
            <v>50</v>
          </cell>
          <cell r="J130">
            <v>66</v>
          </cell>
          <cell r="K130">
            <v>59</v>
          </cell>
          <cell r="L130">
            <v>175</v>
          </cell>
        </row>
        <row r="131">
          <cell r="H131" t="str">
            <v>105461-P.S.R. EL HUACHO</v>
          </cell>
          <cell r="I131">
            <v>32</v>
          </cell>
          <cell r="J131">
            <v>18</v>
          </cell>
          <cell r="K131">
            <v>22</v>
          </cell>
          <cell r="L131">
            <v>72</v>
          </cell>
        </row>
        <row r="132">
          <cell r="H132" t="str">
            <v>105462-P.S.R. EL SAUCE</v>
          </cell>
          <cell r="I132">
            <v>54</v>
          </cell>
          <cell r="J132">
            <v>44</v>
          </cell>
          <cell r="K132">
            <v>43</v>
          </cell>
          <cell r="L132">
            <v>141</v>
          </cell>
        </row>
        <row r="133">
          <cell r="H133" t="str">
            <v>105463-P.S.R. QUILITAPIA</v>
          </cell>
          <cell r="I133">
            <v>66</v>
          </cell>
          <cell r="J133">
            <v>90</v>
          </cell>
          <cell r="K133">
            <v>24</v>
          </cell>
          <cell r="L133">
            <v>180</v>
          </cell>
        </row>
        <row r="134">
          <cell r="H134" t="str">
            <v>105464-P.S.R. LA LIGUA</v>
          </cell>
          <cell r="I134">
            <v>75</v>
          </cell>
          <cell r="J134">
            <v>60</v>
          </cell>
          <cell r="K134">
            <v>39</v>
          </cell>
          <cell r="L134">
            <v>174</v>
          </cell>
        </row>
        <row r="135">
          <cell r="H135" t="str">
            <v>105465-P.S.R. RAMADILLA</v>
          </cell>
          <cell r="I135">
            <v>47</v>
          </cell>
          <cell r="J135">
            <v>21</v>
          </cell>
          <cell r="K135">
            <v>24</v>
          </cell>
          <cell r="L135">
            <v>92</v>
          </cell>
        </row>
        <row r="136">
          <cell r="H136" t="str">
            <v>105466-P.S.R. VALLE HERMOSO</v>
          </cell>
          <cell r="I136">
            <v>75</v>
          </cell>
          <cell r="J136">
            <v>77</v>
          </cell>
          <cell r="K136">
            <v>20</v>
          </cell>
          <cell r="L136">
            <v>172</v>
          </cell>
        </row>
        <row r="137">
          <cell r="H137" t="str">
            <v>105490-P.S.R. EL DURAZNO</v>
          </cell>
          <cell r="I137">
            <v>34</v>
          </cell>
          <cell r="J137">
            <v>35</v>
          </cell>
          <cell r="K137">
            <v>33</v>
          </cell>
          <cell r="L137">
            <v>102</v>
          </cell>
        </row>
        <row r="138">
          <cell r="H138" t="str">
            <v>04303-MONTE PATRIA</v>
          </cell>
          <cell r="I138">
            <v>2373</v>
          </cell>
          <cell r="J138">
            <v>2054</v>
          </cell>
          <cell r="K138">
            <v>2578</v>
          </cell>
          <cell r="L138">
            <v>7005</v>
          </cell>
        </row>
        <row r="139">
          <cell r="H139" t="str">
            <v>105307-CES. RURAL MONTE PATRIA</v>
          </cell>
          <cell r="I139">
            <v>895</v>
          </cell>
          <cell r="J139">
            <v>867</v>
          </cell>
          <cell r="K139">
            <v>968</v>
          </cell>
          <cell r="L139">
            <v>2730</v>
          </cell>
        </row>
        <row r="140">
          <cell r="H140" t="str">
            <v>105311-CES. RURAL CHAÑARAL ALTO</v>
          </cell>
          <cell r="I140">
            <v>465</v>
          </cell>
          <cell r="J140">
            <v>239</v>
          </cell>
          <cell r="K140">
            <v>266</v>
          </cell>
          <cell r="L140">
            <v>970</v>
          </cell>
        </row>
        <row r="141">
          <cell r="H141" t="str">
            <v>105312-CES. RURAL CAREN</v>
          </cell>
          <cell r="I141">
            <v>231</v>
          </cell>
          <cell r="J141">
            <v>5</v>
          </cell>
          <cell r="K141">
            <v>138</v>
          </cell>
          <cell r="L141">
            <v>374</v>
          </cell>
        </row>
        <row r="142">
          <cell r="H142" t="str">
            <v>105318-CES. RURAL EL PALQUI</v>
          </cell>
          <cell r="I142">
            <v>495</v>
          </cell>
          <cell r="J142">
            <v>736</v>
          </cell>
          <cell r="K142">
            <v>728</v>
          </cell>
          <cell r="L142">
            <v>1959</v>
          </cell>
        </row>
        <row r="143">
          <cell r="H143" t="str">
            <v>105425-P.S.R. CHILECITO</v>
          </cell>
          <cell r="I143">
            <v>26</v>
          </cell>
          <cell r="J143">
            <v>45</v>
          </cell>
          <cell r="K143">
            <v>53</v>
          </cell>
          <cell r="L143">
            <v>124</v>
          </cell>
        </row>
        <row r="144">
          <cell r="H144" t="str">
            <v>105427-P.S.R. HACIENDA VALDIVIA</v>
          </cell>
          <cell r="I144">
            <v>23</v>
          </cell>
          <cell r="J144">
            <v>45</v>
          </cell>
          <cell r="K144">
            <v>13</v>
          </cell>
          <cell r="L144">
            <v>81</v>
          </cell>
        </row>
        <row r="145">
          <cell r="H145" t="str">
            <v>105428-P.S.R. HUATULAME</v>
          </cell>
          <cell r="I145">
            <v>20</v>
          </cell>
          <cell r="J145">
            <v>17</v>
          </cell>
          <cell r="K145">
            <v>122</v>
          </cell>
          <cell r="L145">
            <v>159</v>
          </cell>
        </row>
        <row r="146">
          <cell r="H146" t="str">
            <v>105430-P.S.R. MIALQUI</v>
          </cell>
          <cell r="I146">
            <v>40</v>
          </cell>
          <cell r="J146">
            <v>23</v>
          </cell>
          <cell r="K146">
            <v>35</v>
          </cell>
          <cell r="L146">
            <v>98</v>
          </cell>
        </row>
        <row r="147">
          <cell r="H147" t="str">
            <v>105431-P.S.R. PEDREGAL</v>
          </cell>
          <cell r="I147">
            <v>37</v>
          </cell>
          <cell r="J147"/>
          <cell r="K147">
            <v>69</v>
          </cell>
          <cell r="L147">
            <v>106</v>
          </cell>
        </row>
        <row r="148">
          <cell r="H148" t="str">
            <v>105432-P.S.R. RAPEL</v>
          </cell>
          <cell r="I148">
            <v>22</v>
          </cell>
          <cell r="J148">
            <v>77</v>
          </cell>
          <cell r="K148">
            <v>71</v>
          </cell>
          <cell r="L148">
            <v>170</v>
          </cell>
        </row>
        <row r="149">
          <cell r="H149" t="str">
            <v>105435-P.S.R. TULAHUEN</v>
          </cell>
          <cell r="I149">
            <v>105</v>
          </cell>
          <cell r="J149"/>
          <cell r="K149">
            <v>62</v>
          </cell>
          <cell r="L149">
            <v>167</v>
          </cell>
        </row>
        <row r="150">
          <cell r="H150" t="str">
            <v>105436-P.S.R. EL MAITEN</v>
          </cell>
          <cell r="I150">
            <v>14</v>
          </cell>
          <cell r="J150"/>
          <cell r="K150">
            <v>34</v>
          </cell>
          <cell r="L150">
            <v>48</v>
          </cell>
        </row>
        <row r="151">
          <cell r="H151" t="str">
            <v>105489-P.S.R. RAMADAS DE TULAHUEN</v>
          </cell>
          <cell r="I151"/>
          <cell r="J151"/>
          <cell r="K151">
            <v>19</v>
          </cell>
          <cell r="L151">
            <v>19</v>
          </cell>
        </row>
        <row r="152">
          <cell r="H152" t="str">
            <v>04304-PUNITAQUI</v>
          </cell>
          <cell r="I152">
            <v>1414</v>
          </cell>
          <cell r="J152">
            <v>466</v>
          </cell>
          <cell r="K152">
            <v>771</v>
          </cell>
          <cell r="L152">
            <v>2651</v>
          </cell>
        </row>
        <row r="153">
          <cell r="H153" t="str">
            <v>105308-CES. RURAL PUNITAQUI</v>
          </cell>
          <cell r="I153">
            <v>1352</v>
          </cell>
          <cell r="J153">
            <v>372</v>
          </cell>
          <cell r="K153">
            <v>686</v>
          </cell>
          <cell r="L153">
            <v>2410</v>
          </cell>
        </row>
        <row r="154">
          <cell r="H154" t="str">
            <v>105440-P.S.R. DIVISADERO</v>
          </cell>
          <cell r="I154">
            <v>37</v>
          </cell>
          <cell r="J154">
            <v>42</v>
          </cell>
          <cell r="K154">
            <v>19</v>
          </cell>
          <cell r="L154">
            <v>98</v>
          </cell>
        </row>
        <row r="155">
          <cell r="H155" t="str">
            <v>105442-P.S.R. SAN PEDRO DE QUILES</v>
          </cell>
          <cell r="I155">
            <v>7</v>
          </cell>
          <cell r="J155">
            <v>35</v>
          </cell>
          <cell r="K155">
            <v>23</v>
          </cell>
          <cell r="L155">
            <v>65</v>
          </cell>
        </row>
        <row r="156">
          <cell r="H156" t="str">
            <v xml:space="preserve">105508-P.S.R. EL PARRAL DE QUILES  </v>
          </cell>
          <cell r="I156">
            <v>18</v>
          </cell>
          <cell r="J156">
            <v>17</v>
          </cell>
          <cell r="K156">
            <v>43</v>
          </cell>
          <cell r="L156">
            <v>78</v>
          </cell>
        </row>
        <row r="157">
          <cell r="H157" t="str">
            <v>04305-RIO HURTADO</v>
          </cell>
          <cell r="I157">
            <v>403</v>
          </cell>
          <cell r="J157">
            <v>386</v>
          </cell>
          <cell r="K157">
            <v>308</v>
          </cell>
          <cell r="L157">
            <v>1097</v>
          </cell>
        </row>
        <row r="158">
          <cell r="H158" t="str">
            <v>105310-CES. RURAL PICHASCA</v>
          </cell>
          <cell r="I158">
            <v>225</v>
          </cell>
          <cell r="J158">
            <v>234</v>
          </cell>
          <cell r="K158">
            <v>147</v>
          </cell>
          <cell r="L158">
            <v>606</v>
          </cell>
        </row>
        <row r="159">
          <cell r="H159" t="str">
            <v>105409-P.S.R. EL CHAÑAR</v>
          </cell>
          <cell r="I159">
            <v>17</v>
          </cell>
          <cell r="J159">
            <v>7</v>
          </cell>
          <cell r="K159">
            <v>21</v>
          </cell>
          <cell r="L159">
            <v>45</v>
          </cell>
        </row>
        <row r="160">
          <cell r="H160" t="str">
            <v>105410-P.S.R. HURTADO</v>
          </cell>
          <cell r="I160">
            <v>27</v>
          </cell>
          <cell r="J160">
            <v>27</v>
          </cell>
          <cell r="K160">
            <v>28</v>
          </cell>
          <cell r="L160">
            <v>82</v>
          </cell>
        </row>
        <row r="161">
          <cell r="H161" t="str">
            <v>105411-P.S.R. LAS BREAS</v>
          </cell>
          <cell r="I161">
            <v>10</v>
          </cell>
          <cell r="J161">
            <v>20</v>
          </cell>
          <cell r="K161">
            <v>23</v>
          </cell>
          <cell r="L161">
            <v>53</v>
          </cell>
        </row>
        <row r="162">
          <cell r="H162" t="str">
            <v>105413-P.S.R. SAMO ALTO</v>
          </cell>
          <cell r="I162">
            <v>71</v>
          </cell>
          <cell r="J162">
            <v>51</v>
          </cell>
          <cell r="K162">
            <v>38</v>
          </cell>
          <cell r="L162">
            <v>160</v>
          </cell>
        </row>
        <row r="163">
          <cell r="H163" t="str">
            <v>105414-P.S.R. SERON</v>
          </cell>
          <cell r="I163">
            <v>25</v>
          </cell>
          <cell r="J163">
            <v>26</v>
          </cell>
          <cell r="K163">
            <v>27</v>
          </cell>
          <cell r="L163">
            <v>78</v>
          </cell>
        </row>
        <row r="164">
          <cell r="H164" t="str">
            <v>105503-P.S.R. TABAQUEROS</v>
          </cell>
          <cell r="I164">
            <v>28</v>
          </cell>
          <cell r="J164">
            <v>21</v>
          </cell>
          <cell r="K164">
            <v>24</v>
          </cell>
          <cell r="L164">
            <v>73</v>
          </cell>
        </row>
        <row r="165">
          <cell r="H165" t="str">
            <v>Total general</v>
          </cell>
          <cell r="I165">
            <v>58183</v>
          </cell>
          <cell r="J165">
            <v>52579</v>
          </cell>
          <cell r="K165">
            <v>55726</v>
          </cell>
          <cell r="L165">
            <v>166488</v>
          </cell>
        </row>
      </sheetData>
      <sheetData sheetId="3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 t="str">
            <v>Total general</v>
          </cell>
        </row>
        <row r="5">
          <cell r="H5" t="str">
            <v>04101-LA SERENA</v>
          </cell>
          <cell r="I5">
            <v>1154</v>
          </cell>
          <cell r="J5">
            <v>735</v>
          </cell>
          <cell r="K5">
            <v>1099</v>
          </cell>
          <cell r="L5">
            <v>2988</v>
          </cell>
        </row>
        <row r="6">
          <cell r="H6" t="str">
            <v>105011-PRAIS</v>
          </cell>
          <cell r="I6">
            <v>0</v>
          </cell>
          <cell r="J6">
            <v>0</v>
          </cell>
          <cell r="K6"/>
          <cell r="L6">
            <v>0</v>
          </cell>
        </row>
        <row r="7">
          <cell r="H7" t="str">
            <v>105100-HOSPITAL LA SERENA</v>
          </cell>
          <cell r="I7">
            <v>0</v>
          </cell>
          <cell r="J7">
            <v>0</v>
          </cell>
          <cell r="K7">
            <v>0</v>
          </cell>
          <cell r="L7">
            <v>0</v>
          </cell>
        </row>
        <row r="8">
          <cell r="H8" t="str">
            <v>105300-CES. CARDENAL CARO</v>
          </cell>
          <cell r="I8">
            <v>90</v>
          </cell>
          <cell r="J8">
            <v>60</v>
          </cell>
          <cell r="K8">
            <v>166</v>
          </cell>
          <cell r="L8">
            <v>316</v>
          </cell>
        </row>
        <row r="9">
          <cell r="H9" t="str">
            <v>105301-CES. LAS COMPAÑIAS</v>
          </cell>
          <cell r="I9">
            <v>98</v>
          </cell>
          <cell r="J9"/>
          <cell r="K9">
            <v>179</v>
          </cell>
          <cell r="L9">
            <v>277</v>
          </cell>
        </row>
        <row r="10">
          <cell r="H10" t="str">
            <v>105302-CES. PEDRO AGUIRRE C.</v>
          </cell>
          <cell r="I10">
            <v>197</v>
          </cell>
          <cell r="J10">
            <v>155</v>
          </cell>
          <cell r="K10">
            <v>201</v>
          </cell>
          <cell r="L10">
            <v>553</v>
          </cell>
        </row>
        <row r="11">
          <cell r="H11" t="str">
            <v>105313-CES. SCHAFFHAUSER</v>
          </cell>
          <cell r="I11">
            <v>186</v>
          </cell>
          <cell r="J11">
            <v>157</v>
          </cell>
          <cell r="K11">
            <v>218</v>
          </cell>
          <cell r="L11">
            <v>561</v>
          </cell>
        </row>
        <row r="12">
          <cell r="H12" t="str">
            <v>105319-CES. CARDENAL R.S.H.</v>
          </cell>
          <cell r="I12">
            <v>298</v>
          </cell>
          <cell r="J12">
            <v>165</v>
          </cell>
          <cell r="K12">
            <v>145</v>
          </cell>
          <cell r="L12">
            <v>608</v>
          </cell>
        </row>
        <row r="13">
          <cell r="H13" t="str">
            <v>105325-CESFAM JUAN PABLO II</v>
          </cell>
          <cell r="I13">
            <v>197</v>
          </cell>
          <cell r="J13">
            <v>137</v>
          </cell>
          <cell r="K13">
            <v>135</v>
          </cell>
          <cell r="L13">
            <v>469</v>
          </cell>
        </row>
        <row r="14">
          <cell r="H14" t="str">
            <v xml:space="preserve">105400-P.S.R. ALGARROBITO            </v>
          </cell>
          <cell r="I14">
            <v>39</v>
          </cell>
          <cell r="J14">
            <v>36</v>
          </cell>
          <cell r="K14">
            <v>26</v>
          </cell>
          <cell r="L14">
            <v>101</v>
          </cell>
        </row>
        <row r="15">
          <cell r="H15" t="str">
            <v>105401-P.S.R. LAS ROJAS</v>
          </cell>
          <cell r="I15">
            <v>7</v>
          </cell>
          <cell r="J15">
            <v>4</v>
          </cell>
          <cell r="K15">
            <v>2</v>
          </cell>
          <cell r="L15">
            <v>13</v>
          </cell>
        </row>
        <row r="16">
          <cell r="H16" t="str">
            <v>105402-P.S.R. EL ROMERO</v>
          </cell>
          <cell r="I16">
            <v>8</v>
          </cell>
          <cell r="J16">
            <v>5</v>
          </cell>
          <cell r="K16">
            <v>4</v>
          </cell>
          <cell r="L16">
            <v>17</v>
          </cell>
        </row>
        <row r="17">
          <cell r="H17" t="str">
            <v>105499-P.S.R. LAMBERT</v>
          </cell>
          <cell r="I17">
            <v>1</v>
          </cell>
          <cell r="J17">
            <v>3</v>
          </cell>
          <cell r="K17"/>
          <cell r="L17">
            <v>4</v>
          </cell>
        </row>
        <row r="18">
          <cell r="H18" t="str">
            <v>105700-CECOF VILLA EL INDIO</v>
          </cell>
          <cell r="I18">
            <v>7</v>
          </cell>
          <cell r="J18"/>
          <cell r="K18">
            <v>1</v>
          </cell>
          <cell r="L18">
            <v>8</v>
          </cell>
        </row>
        <row r="19">
          <cell r="H19" t="str">
            <v>105701-CECOF VILLA ALEMANIA</v>
          </cell>
          <cell r="I19"/>
          <cell r="J19"/>
          <cell r="K19">
            <v>12</v>
          </cell>
          <cell r="L19">
            <v>12</v>
          </cell>
        </row>
        <row r="20">
          <cell r="H20" t="str">
            <v>105702-CECOF VILLA LAMBERT</v>
          </cell>
          <cell r="I20">
            <v>26</v>
          </cell>
          <cell r="J20">
            <v>13</v>
          </cell>
          <cell r="K20">
            <v>10</v>
          </cell>
          <cell r="L20">
            <v>49</v>
          </cell>
        </row>
        <row r="21">
          <cell r="H21" t="str">
            <v>04102-COQUIMBO</v>
          </cell>
          <cell r="I21">
            <v>1659</v>
          </cell>
          <cell r="J21">
            <v>1459</v>
          </cell>
          <cell r="K21">
            <v>1513</v>
          </cell>
          <cell r="L21">
            <v>4631</v>
          </cell>
        </row>
        <row r="22">
          <cell r="H22" t="str">
            <v>105101-HOSPITAL COQUIMBO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</row>
        <row r="23">
          <cell r="H23" t="str">
            <v>105303-CES. SAN JUAN</v>
          </cell>
          <cell r="I23">
            <v>125</v>
          </cell>
          <cell r="J23">
            <v>133</v>
          </cell>
          <cell r="K23">
            <v>179</v>
          </cell>
          <cell r="L23">
            <v>437</v>
          </cell>
        </row>
        <row r="24">
          <cell r="H24" t="str">
            <v>105304-CES. SANTA CECILIA</v>
          </cell>
          <cell r="I24">
            <v>222</v>
          </cell>
          <cell r="J24">
            <v>251</v>
          </cell>
          <cell r="K24">
            <v>336</v>
          </cell>
          <cell r="L24">
            <v>809</v>
          </cell>
        </row>
        <row r="25">
          <cell r="H25" t="str">
            <v>105305-CES. TIERRAS BLANCAS</v>
          </cell>
          <cell r="I25">
            <v>437</v>
          </cell>
          <cell r="J25">
            <v>463</v>
          </cell>
          <cell r="K25">
            <v>327</v>
          </cell>
          <cell r="L25">
            <v>1227</v>
          </cell>
        </row>
        <row r="26">
          <cell r="H26" t="str">
            <v>105321-CES. RURAL  TONGOY</v>
          </cell>
          <cell r="I26">
            <v>66</v>
          </cell>
          <cell r="J26">
            <v>53</v>
          </cell>
          <cell r="K26">
            <v>18</v>
          </cell>
          <cell r="L26">
            <v>137</v>
          </cell>
        </row>
        <row r="27">
          <cell r="H27" t="str">
            <v>105323-CES. DR. SERGIO AGUILAR</v>
          </cell>
          <cell r="I27">
            <v>615</v>
          </cell>
          <cell r="J27">
            <v>429</v>
          </cell>
          <cell r="K27">
            <v>518</v>
          </cell>
          <cell r="L27">
            <v>1562</v>
          </cell>
        </row>
        <row r="28">
          <cell r="H28" t="str">
            <v xml:space="preserve">105404-P.S.R. EL TANGUE                         </v>
          </cell>
          <cell r="I28">
            <v>3</v>
          </cell>
          <cell r="J28"/>
          <cell r="K28"/>
          <cell r="L28">
            <v>3</v>
          </cell>
        </row>
        <row r="29">
          <cell r="H29" t="str">
            <v>105405-P.S.R. GUANAQUEROS</v>
          </cell>
          <cell r="I29">
            <v>15</v>
          </cell>
          <cell r="J29">
            <v>22</v>
          </cell>
          <cell r="K29">
            <v>18</v>
          </cell>
          <cell r="L29">
            <v>55</v>
          </cell>
        </row>
        <row r="30">
          <cell r="H30" t="str">
            <v>105406-P.S.R. PAN DE AZUCAR</v>
          </cell>
          <cell r="I30">
            <v>97</v>
          </cell>
          <cell r="J30">
            <v>63</v>
          </cell>
          <cell r="K30">
            <v>53</v>
          </cell>
          <cell r="L30">
            <v>213</v>
          </cell>
        </row>
        <row r="31">
          <cell r="H31" t="str">
            <v>105407-P.S.R. TAMBILLOS</v>
          </cell>
          <cell r="I31">
            <v>4</v>
          </cell>
          <cell r="J31">
            <v>6</v>
          </cell>
          <cell r="K31">
            <v>9</v>
          </cell>
          <cell r="L31">
            <v>19</v>
          </cell>
        </row>
        <row r="32">
          <cell r="H32" t="str">
            <v>105600-COSAM Tierras Blancas (CESAM)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</row>
        <row r="33">
          <cell r="H33" t="str">
            <v>105705-CECOF EL ALBA</v>
          </cell>
          <cell r="I33">
            <v>65</v>
          </cell>
          <cell r="J33">
            <v>30</v>
          </cell>
          <cell r="K33">
            <v>34</v>
          </cell>
          <cell r="L33">
            <v>129</v>
          </cell>
        </row>
        <row r="34">
          <cell r="H34" t="str">
            <v>200273-CECOF PUNTA MIRA</v>
          </cell>
          <cell r="I34">
            <v>10</v>
          </cell>
          <cell r="J34">
            <v>9</v>
          </cell>
          <cell r="K34">
            <v>21</v>
          </cell>
          <cell r="L34">
            <v>40</v>
          </cell>
        </row>
        <row r="35">
          <cell r="H35" t="str">
            <v>04103-ANDACOLLO</v>
          </cell>
          <cell r="I35">
            <v>69</v>
          </cell>
          <cell r="J35">
            <v>77</v>
          </cell>
          <cell r="K35">
            <v>112</v>
          </cell>
          <cell r="L35">
            <v>258</v>
          </cell>
        </row>
        <row r="36">
          <cell r="H36" t="str">
            <v>105106-HOSPITAL ANDACOLLO</v>
          </cell>
          <cell r="I36">
            <v>69</v>
          </cell>
          <cell r="J36">
            <v>77</v>
          </cell>
          <cell r="K36">
            <v>112</v>
          </cell>
          <cell r="L36">
            <v>258</v>
          </cell>
        </row>
        <row r="37">
          <cell r="H37" t="str">
            <v>04104-LA HIGUERA</v>
          </cell>
          <cell r="I37">
            <v>29</v>
          </cell>
          <cell r="J37"/>
          <cell r="K37">
            <v>16</v>
          </cell>
          <cell r="L37">
            <v>45</v>
          </cell>
        </row>
        <row r="38">
          <cell r="H38" t="str">
            <v>105314-CES. LA HIGUERA</v>
          </cell>
          <cell r="I38">
            <v>29</v>
          </cell>
          <cell r="J38"/>
          <cell r="K38">
            <v>16</v>
          </cell>
          <cell r="L38">
            <v>45</v>
          </cell>
        </row>
        <row r="39">
          <cell r="H39" t="str">
            <v>04105-PAIHUANO</v>
          </cell>
          <cell r="I39">
            <v>94</v>
          </cell>
          <cell r="J39">
            <v>94</v>
          </cell>
          <cell r="K39">
            <v>63</v>
          </cell>
          <cell r="L39">
            <v>251</v>
          </cell>
        </row>
        <row r="40">
          <cell r="H40" t="str">
            <v>105306-CES. PAIHUANO</v>
          </cell>
          <cell r="I40">
            <v>94</v>
          </cell>
          <cell r="J40">
            <v>94</v>
          </cell>
          <cell r="K40">
            <v>63</v>
          </cell>
          <cell r="L40">
            <v>251</v>
          </cell>
        </row>
        <row r="41">
          <cell r="H41" t="str">
            <v>04106-VICUÑA</v>
          </cell>
          <cell r="I41">
            <v>219</v>
          </cell>
          <cell r="J41">
            <v>220</v>
          </cell>
          <cell r="K41">
            <v>218</v>
          </cell>
          <cell r="L41">
            <v>657</v>
          </cell>
        </row>
        <row r="42">
          <cell r="H42" t="str">
            <v>105107-HOSPITAL VICUÑA</v>
          </cell>
          <cell r="I42">
            <v>154</v>
          </cell>
          <cell r="J42">
            <v>156</v>
          </cell>
          <cell r="K42">
            <v>159</v>
          </cell>
          <cell r="L42">
            <v>469</v>
          </cell>
        </row>
        <row r="43">
          <cell r="H43" t="str">
            <v>105467-P.S.R. DIAGUITAS</v>
          </cell>
          <cell r="I43">
            <v>9</v>
          </cell>
          <cell r="J43">
            <v>10</v>
          </cell>
          <cell r="K43">
            <v>7</v>
          </cell>
          <cell r="L43">
            <v>26</v>
          </cell>
        </row>
        <row r="44">
          <cell r="H44" t="str">
            <v>105468-P.S.R. EL MOLLE</v>
          </cell>
          <cell r="I44">
            <v>2</v>
          </cell>
          <cell r="J44">
            <v>6</v>
          </cell>
          <cell r="K44">
            <v>2</v>
          </cell>
          <cell r="L44">
            <v>10</v>
          </cell>
        </row>
        <row r="45">
          <cell r="H45" t="str">
            <v>105469-P.S.R. EL TAMBO</v>
          </cell>
          <cell r="I45">
            <v>12</v>
          </cell>
          <cell r="J45">
            <v>5</v>
          </cell>
          <cell r="K45">
            <v>10</v>
          </cell>
          <cell r="L45">
            <v>27</v>
          </cell>
        </row>
        <row r="46">
          <cell r="H46" t="str">
            <v>105470-P.S.R. HUANTA</v>
          </cell>
          <cell r="I46">
            <v>6</v>
          </cell>
          <cell r="J46">
            <v>1</v>
          </cell>
          <cell r="K46">
            <v>2</v>
          </cell>
          <cell r="L46">
            <v>9</v>
          </cell>
        </row>
        <row r="47">
          <cell r="H47" t="str">
            <v>105471-P.S.R. PERALILLO</v>
          </cell>
          <cell r="I47">
            <v>5</v>
          </cell>
          <cell r="J47">
            <v>5</v>
          </cell>
          <cell r="K47">
            <v>14</v>
          </cell>
          <cell r="L47">
            <v>24</v>
          </cell>
        </row>
        <row r="48">
          <cell r="H48" t="str">
            <v>105472-P.S.R. RIVADAVIA</v>
          </cell>
          <cell r="I48">
            <v>7</v>
          </cell>
          <cell r="J48">
            <v>8</v>
          </cell>
          <cell r="K48">
            <v>4</v>
          </cell>
          <cell r="L48">
            <v>19</v>
          </cell>
        </row>
        <row r="49">
          <cell r="H49" t="str">
            <v>105473-P.S.R. TALCUNA</v>
          </cell>
          <cell r="I49">
            <v>7</v>
          </cell>
          <cell r="J49">
            <v>12</v>
          </cell>
          <cell r="K49">
            <v>6</v>
          </cell>
          <cell r="L49">
            <v>25</v>
          </cell>
        </row>
        <row r="50">
          <cell r="H50" t="str">
            <v>105474-P.S.R. CHAPILCA</v>
          </cell>
          <cell r="I50"/>
          <cell r="J50">
            <v>4</v>
          </cell>
          <cell r="K50">
            <v>5</v>
          </cell>
          <cell r="L50">
            <v>9</v>
          </cell>
        </row>
        <row r="51">
          <cell r="H51" t="str">
            <v>105502-P.S.R. CALINGASTA</v>
          </cell>
          <cell r="I51">
            <v>16</v>
          </cell>
          <cell r="J51">
            <v>12</v>
          </cell>
          <cell r="K51">
            <v>8</v>
          </cell>
          <cell r="L51">
            <v>36</v>
          </cell>
        </row>
        <row r="52">
          <cell r="H52" t="str">
            <v>105509-P.S.R. GUALLIGUAICA</v>
          </cell>
          <cell r="I52">
            <v>1</v>
          </cell>
          <cell r="J52">
            <v>1</v>
          </cell>
          <cell r="K52">
            <v>1</v>
          </cell>
          <cell r="L52">
            <v>3</v>
          </cell>
        </row>
        <row r="53">
          <cell r="H53" t="str">
            <v>04201-ILLAPEL</v>
          </cell>
          <cell r="I53">
            <v>267</v>
          </cell>
          <cell r="J53">
            <v>189</v>
          </cell>
          <cell r="K53">
            <v>202</v>
          </cell>
          <cell r="L53">
            <v>658</v>
          </cell>
        </row>
        <row r="54">
          <cell r="H54" t="str">
            <v>105103-HOSPITAL ILLAPEL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</row>
        <row r="55">
          <cell r="H55" t="str">
            <v>105326-CESFAM SAN RAFAEL</v>
          </cell>
          <cell r="I55">
            <v>83</v>
          </cell>
          <cell r="J55">
            <v>50</v>
          </cell>
          <cell r="K55">
            <v>65</v>
          </cell>
          <cell r="L55">
            <v>198</v>
          </cell>
        </row>
        <row r="56">
          <cell r="H56" t="str">
            <v xml:space="preserve">105443-P.S.R. CARCAMO                   </v>
          </cell>
          <cell r="I56">
            <v>1</v>
          </cell>
          <cell r="J56">
            <v>2</v>
          </cell>
          <cell r="K56">
            <v>5</v>
          </cell>
          <cell r="L56">
            <v>8</v>
          </cell>
        </row>
        <row r="57">
          <cell r="H57" t="str">
            <v>105444-P.S.R. HUINTIL</v>
          </cell>
          <cell r="I57"/>
          <cell r="J57">
            <v>5</v>
          </cell>
          <cell r="K57">
            <v>5</v>
          </cell>
          <cell r="L57">
            <v>10</v>
          </cell>
        </row>
        <row r="58">
          <cell r="H58" t="str">
            <v>105445-P.S.R. LIMAHUIDA</v>
          </cell>
          <cell r="I58">
            <v>8</v>
          </cell>
          <cell r="J58">
            <v>5</v>
          </cell>
          <cell r="K58">
            <v>7</v>
          </cell>
          <cell r="L58">
            <v>20</v>
          </cell>
        </row>
        <row r="59">
          <cell r="H59" t="str">
            <v>105446-P.S.R. MATANCILLA</v>
          </cell>
          <cell r="I59">
            <v>2</v>
          </cell>
          <cell r="J59">
            <v>1</v>
          </cell>
          <cell r="K59"/>
          <cell r="L59">
            <v>3</v>
          </cell>
        </row>
        <row r="60">
          <cell r="H60" t="str">
            <v>105447-P.S.R. PERALILLO</v>
          </cell>
          <cell r="I60">
            <v>10</v>
          </cell>
          <cell r="J60">
            <v>7</v>
          </cell>
          <cell r="K60">
            <v>5</v>
          </cell>
          <cell r="L60">
            <v>22</v>
          </cell>
        </row>
        <row r="61">
          <cell r="H61" t="str">
            <v>105448-P.S.R. SANTA VIRGINIA</v>
          </cell>
          <cell r="I61">
            <v>1</v>
          </cell>
          <cell r="J61">
            <v>2</v>
          </cell>
          <cell r="K61">
            <v>2</v>
          </cell>
          <cell r="L61">
            <v>5</v>
          </cell>
        </row>
        <row r="62">
          <cell r="H62" t="str">
            <v>105449-P.S.R. TUNGA NORTE</v>
          </cell>
          <cell r="I62">
            <v>1</v>
          </cell>
          <cell r="J62"/>
          <cell r="K62"/>
          <cell r="L62">
            <v>1</v>
          </cell>
        </row>
        <row r="63">
          <cell r="H63" t="str">
            <v>105485-P.S.R. PLAN DE HORNOS</v>
          </cell>
          <cell r="I63">
            <v>5</v>
          </cell>
          <cell r="J63">
            <v>5</v>
          </cell>
          <cell r="K63">
            <v>5</v>
          </cell>
          <cell r="L63">
            <v>15</v>
          </cell>
        </row>
        <row r="64">
          <cell r="H64" t="str">
            <v>105486-P.S.R. TUNGA SUR</v>
          </cell>
          <cell r="I64">
            <v>2</v>
          </cell>
          <cell r="J64"/>
          <cell r="K64">
            <v>5</v>
          </cell>
          <cell r="L64">
            <v>7</v>
          </cell>
        </row>
        <row r="65">
          <cell r="H65" t="str">
            <v>105487-P.S.R. CAÑAS UNO</v>
          </cell>
          <cell r="I65">
            <v>18</v>
          </cell>
          <cell r="J65">
            <v>14</v>
          </cell>
          <cell r="K65">
            <v>15</v>
          </cell>
          <cell r="L65">
            <v>47</v>
          </cell>
        </row>
        <row r="66">
          <cell r="H66" t="str">
            <v>105496-P.S.R. PINTACURA SUR</v>
          </cell>
          <cell r="I66">
            <v>1</v>
          </cell>
          <cell r="J66">
            <v>4</v>
          </cell>
          <cell r="K66">
            <v>4</v>
          </cell>
          <cell r="L66">
            <v>9</v>
          </cell>
        </row>
        <row r="67">
          <cell r="H67" t="str">
            <v>105504-P.S.R. SOCAVON</v>
          </cell>
          <cell r="I67">
            <v>8</v>
          </cell>
          <cell r="J67">
            <v>2</v>
          </cell>
          <cell r="K67">
            <v>4</v>
          </cell>
          <cell r="L67">
            <v>14</v>
          </cell>
        </row>
        <row r="68">
          <cell r="H68" t="str">
            <v>200366-CESFAM URBANO II</v>
          </cell>
          <cell r="I68">
            <v>127</v>
          </cell>
          <cell r="J68">
            <v>92</v>
          </cell>
          <cell r="K68">
            <v>80</v>
          </cell>
          <cell r="L68">
            <v>299</v>
          </cell>
        </row>
        <row r="69">
          <cell r="H69" t="str">
            <v>04202-CANELA</v>
          </cell>
          <cell r="I69">
            <v>96</v>
          </cell>
          <cell r="J69">
            <v>65</v>
          </cell>
          <cell r="K69">
            <v>97</v>
          </cell>
          <cell r="L69">
            <v>258</v>
          </cell>
        </row>
        <row r="70">
          <cell r="H70" t="str">
            <v>105309-CES. RURAL CANELA</v>
          </cell>
          <cell r="I70">
            <v>96</v>
          </cell>
          <cell r="J70">
            <v>65</v>
          </cell>
          <cell r="K70">
            <v>97</v>
          </cell>
          <cell r="L70">
            <v>258</v>
          </cell>
        </row>
        <row r="71">
          <cell r="H71" t="str">
            <v>04203-LOS VILOS</v>
          </cell>
          <cell r="I71">
            <v>202</v>
          </cell>
          <cell r="J71">
            <v>161</v>
          </cell>
          <cell r="K71">
            <v>170</v>
          </cell>
          <cell r="L71">
            <v>533</v>
          </cell>
        </row>
        <row r="72">
          <cell r="H72" t="str">
            <v>105108-HOSPITAL LOS VILOS</v>
          </cell>
          <cell r="I72">
            <v>165</v>
          </cell>
          <cell r="J72">
            <v>141</v>
          </cell>
          <cell r="K72">
            <v>150</v>
          </cell>
          <cell r="L72">
            <v>456</v>
          </cell>
        </row>
        <row r="73">
          <cell r="H73" t="str">
            <v xml:space="preserve">105478-P.S.R. CAIMANES                   </v>
          </cell>
          <cell r="I73">
            <v>12</v>
          </cell>
          <cell r="J73">
            <v>5</v>
          </cell>
          <cell r="K73">
            <v>12</v>
          </cell>
          <cell r="L73">
            <v>29</v>
          </cell>
        </row>
        <row r="74">
          <cell r="H74" t="str">
            <v>105479-P.S.R. GUANGUALI</v>
          </cell>
          <cell r="I74">
            <v>2</v>
          </cell>
          <cell r="J74">
            <v>3</v>
          </cell>
          <cell r="K74">
            <v>3</v>
          </cell>
          <cell r="L74">
            <v>8</v>
          </cell>
        </row>
        <row r="75">
          <cell r="H75" t="str">
            <v>105480-P.S.R. QUILIMARI</v>
          </cell>
          <cell r="I75">
            <v>15</v>
          </cell>
          <cell r="J75">
            <v>9</v>
          </cell>
          <cell r="K75">
            <v>4</v>
          </cell>
          <cell r="L75">
            <v>28</v>
          </cell>
        </row>
        <row r="76">
          <cell r="H76" t="str">
            <v>105481-P.S.R. TILAMA</v>
          </cell>
          <cell r="I76">
            <v>3</v>
          </cell>
          <cell r="J76">
            <v>1</v>
          </cell>
          <cell r="K76">
            <v>1</v>
          </cell>
          <cell r="L76">
            <v>5</v>
          </cell>
        </row>
        <row r="77">
          <cell r="H77" t="str">
            <v>105511-P.S.R. LOS CONDORES</v>
          </cell>
          <cell r="I77">
            <v>5</v>
          </cell>
          <cell r="J77">
            <v>2</v>
          </cell>
          <cell r="K77"/>
          <cell r="L77">
            <v>7</v>
          </cell>
        </row>
        <row r="78">
          <cell r="H78" t="str">
            <v>04204-SALAMANCA</v>
          </cell>
          <cell r="I78">
            <v>321</v>
          </cell>
          <cell r="J78">
            <v>472</v>
          </cell>
          <cell r="K78">
            <v>254</v>
          </cell>
          <cell r="L78">
            <v>1047</v>
          </cell>
        </row>
        <row r="79">
          <cell r="H79" t="str">
            <v>105104-HOSPITAL SALAMANCA</v>
          </cell>
          <cell r="I79">
            <v>237</v>
          </cell>
          <cell r="J79">
            <v>266</v>
          </cell>
          <cell r="K79">
            <v>254</v>
          </cell>
          <cell r="L79">
            <v>757</v>
          </cell>
        </row>
        <row r="80">
          <cell r="H80" t="str">
            <v xml:space="preserve">105452-P.S.R. CUNCUMEN                 </v>
          </cell>
          <cell r="I80">
            <v>2</v>
          </cell>
          <cell r="J80">
            <v>13</v>
          </cell>
          <cell r="K80"/>
          <cell r="L80">
            <v>15</v>
          </cell>
        </row>
        <row r="81">
          <cell r="H81" t="str">
            <v>105453-P.S.R. TRANQUILLA</v>
          </cell>
          <cell r="I81">
            <v>9</v>
          </cell>
          <cell r="J81">
            <v>16</v>
          </cell>
          <cell r="K81"/>
          <cell r="L81">
            <v>25</v>
          </cell>
        </row>
        <row r="82">
          <cell r="H82" t="str">
            <v>105454-P.S.R. CUNLAGUA</v>
          </cell>
          <cell r="I82">
            <v>3</v>
          </cell>
          <cell r="J82">
            <v>8</v>
          </cell>
          <cell r="K82"/>
          <cell r="L82">
            <v>11</v>
          </cell>
        </row>
        <row r="83">
          <cell r="H83" t="str">
            <v>105455-P.S.R. CHILLEPIN</v>
          </cell>
          <cell r="I83">
            <v>5</v>
          </cell>
          <cell r="J83">
            <v>22</v>
          </cell>
          <cell r="K83"/>
          <cell r="L83">
            <v>27</v>
          </cell>
        </row>
        <row r="84">
          <cell r="H84" t="str">
            <v>105456-P.S.R. LLIMPO</v>
          </cell>
          <cell r="I84">
            <v>8</v>
          </cell>
          <cell r="J84">
            <v>19</v>
          </cell>
          <cell r="K84"/>
          <cell r="L84">
            <v>27</v>
          </cell>
        </row>
        <row r="85">
          <cell r="H85" t="str">
            <v>105457-P.S.R. SAN AGUSTIN</v>
          </cell>
          <cell r="I85">
            <v>1</v>
          </cell>
          <cell r="J85">
            <v>9</v>
          </cell>
          <cell r="K85"/>
          <cell r="L85">
            <v>10</v>
          </cell>
        </row>
        <row r="86">
          <cell r="H86" t="str">
            <v>105458-P.S.R. TAHUINCO</v>
          </cell>
          <cell r="I86">
            <v>23</v>
          </cell>
          <cell r="J86">
            <v>69</v>
          </cell>
          <cell r="K86"/>
          <cell r="L86">
            <v>92</v>
          </cell>
        </row>
        <row r="87">
          <cell r="H87" t="str">
            <v>105491-P.S.R. QUELEN BAJO</v>
          </cell>
          <cell r="I87">
            <v>12</v>
          </cell>
          <cell r="J87">
            <v>25</v>
          </cell>
          <cell r="K87"/>
          <cell r="L87">
            <v>37</v>
          </cell>
        </row>
        <row r="88">
          <cell r="H88" t="str">
            <v>105492-P.S.R. CAMISA</v>
          </cell>
          <cell r="I88">
            <v>11</v>
          </cell>
          <cell r="J88">
            <v>4</v>
          </cell>
          <cell r="K88"/>
          <cell r="L88">
            <v>15</v>
          </cell>
        </row>
        <row r="89">
          <cell r="H89" t="str">
            <v>105501-P.S.R. ARBOLEDA GRANDE</v>
          </cell>
          <cell r="I89">
            <v>10</v>
          </cell>
          <cell r="J89">
            <v>21</v>
          </cell>
          <cell r="K89"/>
          <cell r="L89">
            <v>31</v>
          </cell>
        </row>
        <row r="90">
          <cell r="H90" t="str">
            <v>04301-OVALLE</v>
          </cell>
          <cell r="I90">
            <v>676</v>
          </cell>
          <cell r="J90">
            <v>726</v>
          </cell>
          <cell r="K90">
            <v>566</v>
          </cell>
          <cell r="L90">
            <v>1968</v>
          </cell>
        </row>
        <row r="91">
          <cell r="H91" t="str">
            <v>105102-HOSPITAL OVALLE</v>
          </cell>
          <cell r="I91">
            <v>0</v>
          </cell>
          <cell r="J91">
            <v>0</v>
          </cell>
          <cell r="K91">
            <v>0</v>
          </cell>
          <cell r="L91">
            <v>0</v>
          </cell>
        </row>
        <row r="92">
          <cell r="H92" t="str">
            <v>105315-CES. RURAL C. DE TAMAYA</v>
          </cell>
          <cell r="I92">
            <v>40</v>
          </cell>
          <cell r="J92">
            <v>59</v>
          </cell>
          <cell r="K92">
            <v>29</v>
          </cell>
          <cell r="L92">
            <v>128</v>
          </cell>
        </row>
        <row r="93">
          <cell r="H93" t="str">
            <v>105317-CES. JORGE JORDAN D.</v>
          </cell>
          <cell r="I93">
            <v>163</v>
          </cell>
          <cell r="J93">
            <v>225</v>
          </cell>
          <cell r="K93">
            <v>175</v>
          </cell>
          <cell r="L93">
            <v>563</v>
          </cell>
        </row>
        <row r="94">
          <cell r="H94" t="str">
            <v>105322-CES. MARCOS MACUADA</v>
          </cell>
          <cell r="I94">
            <v>268</v>
          </cell>
          <cell r="J94">
            <v>266</v>
          </cell>
          <cell r="K94">
            <v>219</v>
          </cell>
          <cell r="L94">
            <v>753</v>
          </cell>
        </row>
        <row r="95">
          <cell r="H95" t="str">
            <v>105324-CES. SOTAQUI</v>
          </cell>
          <cell r="I95">
            <v>42</v>
          </cell>
          <cell r="J95">
            <v>56</v>
          </cell>
          <cell r="K95">
            <v>28</v>
          </cell>
          <cell r="L95">
            <v>126</v>
          </cell>
        </row>
        <row r="96">
          <cell r="H96" t="str">
            <v>105415-P.S.R. BARRAZA</v>
          </cell>
          <cell r="I96">
            <v>8</v>
          </cell>
          <cell r="J96">
            <v>6</v>
          </cell>
          <cell r="K96"/>
          <cell r="L96">
            <v>14</v>
          </cell>
        </row>
        <row r="97">
          <cell r="H97" t="str">
            <v xml:space="preserve">105416-P.S.R. CAMARICO                  </v>
          </cell>
          <cell r="I97">
            <v>19</v>
          </cell>
          <cell r="J97">
            <v>4</v>
          </cell>
          <cell r="K97">
            <v>7</v>
          </cell>
          <cell r="L97">
            <v>30</v>
          </cell>
        </row>
        <row r="98">
          <cell r="H98" t="str">
            <v>105417-P.S.R. ALCONES BAJOS</v>
          </cell>
          <cell r="I98">
            <v>6</v>
          </cell>
          <cell r="J98">
            <v>13</v>
          </cell>
          <cell r="K98">
            <v>8</v>
          </cell>
          <cell r="L98">
            <v>27</v>
          </cell>
        </row>
        <row r="99">
          <cell r="H99" t="str">
            <v>105419-P.S.R. LAS SOSSAS</v>
          </cell>
          <cell r="I99">
            <v>14</v>
          </cell>
          <cell r="J99">
            <v>12</v>
          </cell>
          <cell r="K99">
            <v>9</v>
          </cell>
          <cell r="L99">
            <v>35</v>
          </cell>
        </row>
        <row r="100">
          <cell r="H100" t="str">
            <v>105422-P.S.R. HORNILLOS</v>
          </cell>
          <cell r="I100">
            <v>2</v>
          </cell>
          <cell r="J100">
            <v>1</v>
          </cell>
          <cell r="K100"/>
          <cell r="L100">
            <v>3</v>
          </cell>
        </row>
        <row r="101">
          <cell r="H101" t="str">
            <v>105437-P.S.R. CHALINGA</v>
          </cell>
          <cell r="I101">
            <v>11</v>
          </cell>
          <cell r="J101">
            <v>2</v>
          </cell>
          <cell r="K101">
            <v>8</v>
          </cell>
          <cell r="L101">
            <v>21</v>
          </cell>
        </row>
        <row r="102">
          <cell r="H102" t="str">
            <v>105439-P.S.R. CERRO BLANCO</v>
          </cell>
          <cell r="I102">
            <v>7</v>
          </cell>
          <cell r="J102">
            <v>1</v>
          </cell>
          <cell r="K102">
            <v>4</v>
          </cell>
          <cell r="L102">
            <v>12</v>
          </cell>
        </row>
        <row r="103">
          <cell r="H103" t="str">
            <v>105507-P.S.R. HUAMALATA</v>
          </cell>
          <cell r="I103">
            <v>13</v>
          </cell>
          <cell r="J103">
            <v>9</v>
          </cell>
          <cell r="K103">
            <v>7</v>
          </cell>
          <cell r="L103">
            <v>29</v>
          </cell>
        </row>
        <row r="104">
          <cell r="H104" t="str">
            <v>105510-P.S.R. RECOLETA</v>
          </cell>
          <cell r="I104">
            <v>10</v>
          </cell>
          <cell r="J104">
            <v>9</v>
          </cell>
          <cell r="K104">
            <v>7</v>
          </cell>
          <cell r="L104">
            <v>26</v>
          </cell>
        </row>
        <row r="105">
          <cell r="H105" t="str">
            <v>105722-CECOF SAN JOSE DE LA DEHESA</v>
          </cell>
          <cell r="I105">
            <v>40</v>
          </cell>
          <cell r="J105">
            <v>35</v>
          </cell>
          <cell r="K105">
            <v>32</v>
          </cell>
          <cell r="L105">
            <v>107</v>
          </cell>
        </row>
        <row r="106">
          <cell r="H106" t="str">
            <v>200258-CECOF LOS COPIHUES</v>
          </cell>
          <cell r="I106">
            <v>23</v>
          </cell>
          <cell r="J106">
            <v>28</v>
          </cell>
          <cell r="K106">
            <v>14</v>
          </cell>
          <cell r="L106">
            <v>65</v>
          </cell>
        </row>
        <row r="107">
          <cell r="H107" t="str">
            <v>200367-CECOF COLONIA LIMARÍ</v>
          </cell>
          <cell r="I107">
            <v>10</v>
          </cell>
          <cell r="J107"/>
          <cell r="K107">
            <v>19</v>
          </cell>
          <cell r="L107">
            <v>29</v>
          </cell>
        </row>
        <row r="108">
          <cell r="H108" t="str">
            <v>04302-COMBARBALÁ</v>
          </cell>
          <cell r="I108">
            <v>85</v>
          </cell>
          <cell r="J108">
            <v>143</v>
          </cell>
          <cell r="K108">
            <v>94</v>
          </cell>
          <cell r="L108">
            <v>322</v>
          </cell>
        </row>
        <row r="109">
          <cell r="H109" t="str">
            <v>105105-HOSPITAL COMBARBALÁ</v>
          </cell>
          <cell r="I109">
            <v>52</v>
          </cell>
          <cell r="J109">
            <v>74</v>
          </cell>
          <cell r="K109">
            <v>73</v>
          </cell>
          <cell r="L109">
            <v>199</v>
          </cell>
        </row>
        <row r="110">
          <cell r="H110" t="str">
            <v>105434-P.S.R. SAN MARCOS</v>
          </cell>
          <cell r="I110">
            <v>2</v>
          </cell>
          <cell r="J110"/>
          <cell r="K110">
            <v>2</v>
          </cell>
          <cell r="L110">
            <v>4</v>
          </cell>
        </row>
        <row r="111">
          <cell r="H111" t="str">
            <v>105441-P.S.R. MANQUEHUA</v>
          </cell>
          <cell r="I111">
            <v>7</v>
          </cell>
          <cell r="J111">
            <v>12</v>
          </cell>
          <cell r="K111">
            <v>1</v>
          </cell>
          <cell r="L111">
            <v>20</v>
          </cell>
        </row>
        <row r="112">
          <cell r="H112" t="str">
            <v xml:space="preserve">105459-P.S.R. BARRANCAS                </v>
          </cell>
          <cell r="I112">
            <v>2</v>
          </cell>
          <cell r="J112"/>
          <cell r="K112">
            <v>2</v>
          </cell>
          <cell r="L112">
            <v>4</v>
          </cell>
        </row>
        <row r="113">
          <cell r="H113" t="str">
            <v>105460-P.S.R. COGOTI 18</v>
          </cell>
          <cell r="I113">
            <v>1</v>
          </cell>
          <cell r="J113"/>
          <cell r="K113"/>
          <cell r="L113">
            <v>1</v>
          </cell>
        </row>
        <row r="114">
          <cell r="H114" t="str">
            <v>105461-P.S.R. EL HUACHO</v>
          </cell>
          <cell r="I114">
            <v>4</v>
          </cell>
          <cell r="J114">
            <v>1</v>
          </cell>
          <cell r="K114">
            <v>1</v>
          </cell>
          <cell r="L114">
            <v>6</v>
          </cell>
        </row>
        <row r="115">
          <cell r="H115" t="str">
            <v>105462-P.S.R. EL SAUCE</v>
          </cell>
          <cell r="I115">
            <v>4</v>
          </cell>
          <cell r="J115">
            <v>2</v>
          </cell>
          <cell r="K115">
            <v>7</v>
          </cell>
          <cell r="L115">
            <v>13</v>
          </cell>
        </row>
        <row r="116">
          <cell r="H116" t="str">
            <v>105463-P.S.R. QUILITAPIA</v>
          </cell>
          <cell r="I116">
            <v>3</v>
          </cell>
          <cell r="J116">
            <v>46</v>
          </cell>
          <cell r="K116">
            <v>4</v>
          </cell>
          <cell r="L116">
            <v>53</v>
          </cell>
        </row>
        <row r="117">
          <cell r="H117" t="str">
            <v>105464-P.S.R. LA LIGUA</v>
          </cell>
          <cell r="I117"/>
          <cell r="J117">
            <v>4</v>
          </cell>
          <cell r="K117">
            <v>1</v>
          </cell>
          <cell r="L117">
            <v>5</v>
          </cell>
        </row>
        <row r="118">
          <cell r="H118" t="str">
            <v>105465-P.S.R. RAMADILLA</v>
          </cell>
          <cell r="I118">
            <v>5</v>
          </cell>
          <cell r="J118"/>
          <cell r="K118">
            <v>3</v>
          </cell>
          <cell r="L118">
            <v>8</v>
          </cell>
        </row>
        <row r="119">
          <cell r="H119" t="str">
            <v>105466-P.S.R. VALLE HERMOSO</v>
          </cell>
          <cell r="I119">
            <v>4</v>
          </cell>
          <cell r="J119">
            <v>3</v>
          </cell>
          <cell r="K119"/>
          <cell r="L119">
            <v>7</v>
          </cell>
        </row>
        <row r="120">
          <cell r="H120" t="str">
            <v>105490-P.S.R. EL DURAZNO</v>
          </cell>
          <cell r="I120">
            <v>1</v>
          </cell>
          <cell r="J120">
            <v>1</v>
          </cell>
          <cell r="K120"/>
          <cell r="L120">
            <v>2</v>
          </cell>
        </row>
        <row r="121">
          <cell r="H121" t="str">
            <v>04303-MONTE PATRIA</v>
          </cell>
          <cell r="I121">
            <v>233</v>
          </cell>
          <cell r="J121">
            <v>202</v>
          </cell>
          <cell r="K121">
            <v>235</v>
          </cell>
          <cell r="L121">
            <v>670</v>
          </cell>
        </row>
        <row r="122">
          <cell r="H122" t="str">
            <v>105307-CES. RURAL MONTE PATRIA</v>
          </cell>
          <cell r="I122">
            <v>134</v>
          </cell>
          <cell r="J122">
            <v>108</v>
          </cell>
          <cell r="K122">
            <v>113</v>
          </cell>
          <cell r="L122">
            <v>355</v>
          </cell>
        </row>
        <row r="123">
          <cell r="H123" t="str">
            <v>105311-CES. RURAL CHAÑARAL ALTO</v>
          </cell>
          <cell r="I123">
            <v>38</v>
          </cell>
          <cell r="J123">
            <v>28</v>
          </cell>
          <cell r="K123">
            <v>16</v>
          </cell>
          <cell r="L123">
            <v>82</v>
          </cell>
        </row>
        <row r="124">
          <cell r="H124" t="str">
            <v>105312-CES. RURAL CAREN</v>
          </cell>
          <cell r="I124">
            <v>10</v>
          </cell>
          <cell r="J124">
            <v>0</v>
          </cell>
          <cell r="K124">
            <v>3</v>
          </cell>
          <cell r="L124">
            <v>13</v>
          </cell>
        </row>
        <row r="125">
          <cell r="H125" t="str">
            <v>105318-CES. RURAL EL PALQUI</v>
          </cell>
          <cell r="I125">
            <v>51</v>
          </cell>
          <cell r="J125">
            <v>66</v>
          </cell>
          <cell r="K125">
            <v>103</v>
          </cell>
          <cell r="L125">
            <v>220</v>
          </cell>
        </row>
        <row r="126">
          <cell r="H126" t="str">
            <v>04304-PUNITAQUI</v>
          </cell>
          <cell r="I126">
            <v>120</v>
          </cell>
          <cell r="J126">
            <v>65</v>
          </cell>
          <cell r="K126">
            <v>56</v>
          </cell>
          <cell r="L126">
            <v>241</v>
          </cell>
        </row>
        <row r="127">
          <cell r="H127" t="str">
            <v>105308-CES. RURAL PUNITAQUI</v>
          </cell>
          <cell r="I127">
            <v>120</v>
          </cell>
          <cell r="J127">
            <v>65</v>
          </cell>
          <cell r="K127">
            <v>56</v>
          </cell>
          <cell r="L127">
            <v>241</v>
          </cell>
        </row>
        <row r="128">
          <cell r="H128" t="str">
            <v>04305-RIO HURTADO</v>
          </cell>
          <cell r="I128">
            <v>19</v>
          </cell>
          <cell r="J128">
            <v>28</v>
          </cell>
          <cell r="K128">
            <v>21</v>
          </cell>
          <cell r="L128">
            <v>68</v>
          </cell>
        </row>
        <row r="129">
          <cell r="H129" t="str">
            <v>105310-CES. RURAL PICHASCA</v>
          </cell>
          <cell r="I129">
            <v>7</v>
          </cell>
          <cell r="J129">
            <v>14</v>
          </cell>
          <cell r="K129">
            <v>10</v>
          </cell>
          <cell r="L129">
            <v>31</v>
          </cell>
        </row>
        <row r="130">
          <cell r="H130" t="str">
            <v>105409-P.S.R. EL CHAÑAR</v>
          </cell>
          <cell r="I130">
            <v>2</v>
          </cell>
          <cell r="J130"/>
          <cell r="K130">
            <v>1</v>
          </cell>
          <cell r="L130">
            <v>3</v>
          </cell>
        </row>
        <row r="131">
          <cell r="H131" t="str">
            <v>105410-P.S.R. HURTADO</v>
          </cell>
          <cell r="I131"/>
          <cell r="J131"/>
          <cell r="K131">
            <v>1</v>
          </cell>
          <cell r="L131">
            <v>1</v>
          </cell>
        </row>
        <row r="132">
          <cell r="H132" t="str">
            <v>105411-P.S.R. LAS BREAS</v>
          </cell>
          <cell r="I132"/>
          <cell r="J132">
            <v>1</v>
          </cell>
          <cell r="K132">
            <v>2</v>
          </cell>
          <cell r="L132">
            <v>3</v>
          </cell>
        </row>
        <row r="133">
          <cell r="H133" t="str">
            <v>105413-P.S.R. SAMO ALTO</v>
          </cell>
          <cell r="I133">
            <v>7</v>
          </cell>
          <cell r="J133">
            <v>11</v>
          </cell>
          <cell r="K133">
            <v>2</v>
          </cell>
          <cell r="L133">
            <v>20</v>
          </cell>
        </row>
        <row r="134">
          <cell r="H134" t="str">
            <v>105414-P.S.R. SERON</v>
          </cell>
          <cell r="I134">
            <v>3</v>
          </cell>
          <cell r="J134">
            <v>2</v>
          </cell>
          <cell r="K134">
            <v>2</v>
          </cell>
          <cell r="L134">
            <v>7</v>
          </cell>
        </row>
        <row r="135">
          <cell r="H135" t="str">
            <v>105503-P.S.R. TABAQUEROS</v>
          </cell>
          <cell r="I135"/>
          <cell r="J135"/>
          <cell r="K135">
            <v>3</v>
          </cell>
          <cell r="L135">
            <v>3</v>
          </cell>
        </row>
        <row r="136">
          <cell r="H136" t="str">
            <v>Total general</v>
          </cell>
          <cell r="I136">
            <v>5243</v>
          </cell>
          <cell r="J136">
            <v>4636</v>
          </cell>
          <cell r="K136">
            <v>4716</v>
          </cell>
          <cell r="L136">
            <v>14595</v>
          </cell>
        </row>
      </sheetData>
      <sheetData sheetId="4">
        <row r="3">
          <cell r="H3" t="str">
            <v>Suma de CYC_Med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 t="str">
            <v>Total general</v>
          </cell>
        </row>
        <row r="5">
          <cell r="H5" t="str">
            <v>04101-LA SERENA</v>
          </cell>
          <cell r="I5">
            <v>14797</v>
          </cell>
          <cell r="J5">
            <v>12136</v>
          </cell>
          <cell r="K5">
            <v>13461</v>
          </cell>
          <cell r="L5">
            <v>40394</v>
          </cell>
        </row>
        <row r="6">
          <cell r="H6" t="str">
            <v>105011-PRAIS</v>
          </cell>
          <cell r="I6">
            <v>92</v>
          </cell>
          <cell r="J6">
            <v>84</v>
          </cell>
          <cell r="K6">
            <v>146</v>
          </cell>
          <cell r="L6">
            <v>322</v>
          </cell>
        </row>
        <row r="7">
          <cell r="H7" t="str">
            <v>105300-CES. CARDENAL CARO</v>
          </cell>
          <cell r="I7">
            <v>2113</v>
          </cell>
          <cell r="J7">
            <v>1609</v>
          </cell>
          <cell r="K7">
            <v>1993</v>
          </cell>
          <cell r="L7">
            <v>5715</v>
          </cell>
        </row>
        <row r="8">
          <cell r="H8" t="str">
            <v>105301-CES. LAS COMPAÑIAS</v>
          </cell>
          <cell r="I8">
            <v>2264</v>
          </cell>
          <cell r="J8">
            <v>2250</v>
          </cell>
          <cell r="K8">
            <v>2721</v>
          </cell>
          <cell r="L8">
            <v>7235</v>
          </cell>
        </row>
        <row r="9">
          <cell r="H9" t="str">
            <v>105302-CES. PEDRO AGUIRRE C.</v>
          </cell>
          <cell r="I9">
            <v>1988</v>
          </cell>
          <cell r="J9">
            <v>1764</v>
          </cell>
          <cell r="K9">
            <v>1810</v>
          </cell>
          <cell r="L9">
            <v>5562</v>
          </cell>
        </row>
        <row r="10">
          <cell r="H10" t="str">
            <v>105313-CES. SCHAFFHAUSER</v>
          </cell>
          <cell r="I10">
            <v>2364</v>
          </cell>
          <cell r="J10">
            <v>1225</v>
          </cell>
          <cell r="K10">
            <v>1201</v>
          </cell>
          <cell r="L10">
            <v>4790</v>
          </cell>
        </row>
        <row r="11">
          <cell r="H11" t="str">
            <v>105319-CES. CARDENAL R.S.H.</v>
          </cell>
          <cell r="I11">
            <v>3277</v>
          </cell>
          <cell r="J11">
            <v>2869</v>
          </cell>
          <cell r="K11">
            <v>2830</v>
          </cell>
          <cell r="L11">
            <v>8976</v>
          </cell>
        </row>
        <row r="12">
          <cell r="H12" t="str">
            <v>105325-CESFAM JUAN PABLO II</v>
          </cell>
          <cell r="I12">
            <v>1589</v>
          </cell>
          <cell r="J12">
            <v>1388</v>
          </cell>
          <cell r="K12">
            <v>1544</v>
          </cell>
          <cell r="L12">
            <v>4521</v>
          </cell>
        </row>
        <row r="13">
          <cell r="H13" t="str">
            <v xml:space="preserve">105400-P.S.R. ALGARROBITO            </v>
          </cell>
          <cell r="I13">
            <v>272</v>
          </cell>
          <cell r="J13">
            <v>324</v>
          </cell>
          <cell r="K13">
            <v>229</v>
          </cell>
          <cell r="L13">
            <v>825</v>
          </cell>
        </row>
        <row r="14">
          <cell r="H14" t="str">
            <v>105401-P.S.R. LAS ROJAS</v>
          </cell>
          <cell r="I14">
            <v>37</v>
          </cell>
          <cell r="J14">
            <v>33</v>
          </cell>
          <cell r="K14">
            <v>49</v>
          </cell>
          <cell r="L14">
            <v>119</v>
          </cell>
        </row>
        <row r="15">
          <cell r="H15" t="str">
            <v>105402-P.S.R. EL ROMERO</v>
          </cell>
          <cell r="I15">
            <v>29</v>
          </cell>
          <cell r="J15">
            <v>42</v>
          </cell>
          <cell r="K15">
            <v>22</v>
          </cell>
          <cell r="L15">
            <v>93</v>
          </cell>
        </row>
        <row r="16">
          <cell r="H16" t="str">
            <v>105499-P.S.R. LAMBERT</v>
          </cell>
          <cell r="I16">
            <v>25</v>
          </cell>
          <cell r="J16">
            <v>50</v>
          </cell>
          <cell r="K16">
            <v>37</v>
          </cell>
          <cell r="L16">
            <v>112</v>
          </cell>
        </row>
        <row r="17">
          <cell r="H17" t="str">
            <v>105700-CECOF VILLA EL INDIO</v>
          </cell>
          <cell r="I17">
            <v>256</v>
          </cell>
          <cell r="J17">
            <v>142</v>
          </cell>
          <cell r="K17">
            <v>248</v>
          </cell>
          <cell r="L17">
            <v>646</v>
          </cell>
        </row>
        <row r="18">
          <cell r="H18" t="str">
            <v>105701-CECOF VILLA ALEMANIA</v>
          </cell>
          <cell r="I18">
            <v>129</v>
          </cell>
          <cell r="J18">
            <v>61</v>
          </cell>
          <cell r="K18">
            <v>234</v>
          </cell>
          <cell r="L18">
            <v>424</v>
          </cell>
        </row>
        <row r="19">
          <cell r="H19" t="str">
            <v>105702-CECOF VILLA LAMBERT</v>
          </cell>
          <cell r="I19">
            <v>185</v>
          </cell>
          <cell r="J19">
            <v>70</v>
          </cell>
          <cell r="K19">
            <v>155</v>
          </cell>
          <cell r="L19">
            <v>410</v>
          </cell>
        </row>
        <row r="20">
          <cell r="H20" t="str">
            <v>200402-CECOF ARCOS DE PINAMAR</v>
          </cell>
          <cell r="I20">
            <v>177</v>
          </cell>
          <cell r="J20">
            <v>225</v>
          </cell>
          <cell r="K20">
            <v>242</v>
          </cell>
          <cell r="L20">
            <v>644</v>
          </cell>
        </row>
        <row r="21">
          <cell r="H21" t="str">
            <v>04102-COQUIMBO</v>
          </cell>
          <cell r="I21">
            <v>15991</v>
          </cell>
          <cell r="J21">
            <v>14425</v>
          </cell>
          <cell r="K21">
            <v>16029</v>
          </cell>
          <cell r="L21">
            <v>46445</v>
          </cell>
        </row>
        <row r="22">
          <cell r="H22" t="str">
            <v>105101-HOSPITAL COQUIMBO</v>
          </cell>
          <cell r="I22">
            <v>24</v>
          </cell>
          <cell r="J22">
            <v>23</v>
          </cell>
          <cell r="K22">
            <v>14</v>
          </cell>
          <cell r="L22">
            <v>61</v>
          </cell>
        </row>
        <row r="23">
          <cell r="H23" t="str">
            <v>105303-CES. SAN JUAN</v>
          </cell>
          <cell r="I23">
            <v>2438</v>
          </cell>
          <cell r="J23">
            <v>3777</v>
          </cell>
          <cell r="K23">
            <v>3062</v>
          </cell>
          <cell r="L23">
            <v>9277</v>
          </cell>
        </row>
        <row r="24">
          <cell r="H24" t="str">
            <v>105304-CES. SANTA CECILIA</v>
          </cell>
          <cell r="I24">
            <v>3492</v>
          </cell>
          <cell r="J24">
            <v>3431</v>
          </cell>
          <cell r="K24">
            <v>3871</v>
          </cell>
          <cell r="L24">
            <v>10794</v>
          </cell>
        </row>
        <row r="25">
          <cell r="H25" t="str">
            <v>105305-CES. TIERRAS BLANCAS</v>
          </cell>
          <cell r="I25">
            <v>3908</v>
          </cell>
          <cell r="J25">
            <v>3676</v>
          </cell>
          <cell r="K25">
            <v>3240</v>
          </cell>
          <cell r="L25">
            <v>10824</v>
          </cell>
        </row>
        <row r="26">
          <cell r="H26" t="str">
            <v>105321-CES. RURAL  TONGOY</v>
          </cell>
          <cell r="I26">
            <v>693</v>
          </cell>
          <cell r="J26">
            <v>646</v>
          </cell>
          <cell r="K26">
            <v>714</v>
          </cell>
          <cell r="L26">
            <v>2053</v>
          </cell>
        </row>
        <row r="27">
          <cell r="H27" t="str">
            <v>105323-CES. DR. SERGIO AGUILAR</v>
          </cell>
          <cell r="I27">
            <v>2979</v>
          </cell>
          <cell r="J27">
            <v>1047</v>
          </cell>
          <cell r="K27">
            <v>3076</v>
          </cell>
          <cell r="L27">
            <v>7102</v>
          </cell>
        </row>
        <row r="28">
          <cell r="H28" t="str">
            <v xml:space="preserve">105404-P.S.R. EL TANGUE                         </v>
          </cell>
          <cell r="I28">
            <v>18</v>
          </cell>
          <cell r="J28"/>
          <cell r="K28">
            <v>13</v>
          </cell>
          <cell r="L28">
            <v>31</v>
          </cell>
        </row>
        <row r="29">
          <cell r="H29" t="str">
            <v>105405-P.S.R. GUANAQUEROS</v>
          </cell>
          <cell r="I29">
            <v>218</v>
          </cell>
          <cell r="J29">
            <v>226</v>
          </cell>
          <cell r="K29">
            <v>279</v>
          </cell>
          <cell r="L29">
            <v>723</v>
          </cell>
        </row>
        <row r="30">
          <cell r="H30" t="str">
            <v>105406-P.S.R. PAN DE AZUCAR</v>
          </cell>
          <cell r="I30">
            <v>976</v>
          </cell>
          <cell r="J30">
            <v>703</v>
          </cell>
          <cell r="K30">
            <v>942</v>
          </cell>
          <cell r="L30">
            <v>2621</v>
          </cell>
        </row>
        <row r="31">
          <cell r="H31" t="str">
            <v>105407-P.S.R. TAMBILLOS</v>
          </cell>
          <cell r="I31">
            <v>55</v>
          </cell>
          <cell r="J31">
            <v>27</v>
          </cell>
          <cell r="K31">
            <v>44</v>
          </cell>
          <cell r="L31">
            <v>126</v>
          </cell>
        </row>
        <row r="32">
          <cell r="H32" t="str">
            <v>105600-COSAM Tierras Blancas (CESAM)</v>
          </cell>
          <cell r="I32">
            <v>12</v>
          </cell>
          <cell r="J32">
            <v>10</v>
          </cell>
          <cell r="K32">
            <v>9</v>
          </cell>
          <cell r="L32">
            <v>31</v>
          </cell>
        </row>
        <row r="33">
          <cell r="H33" t="str">
            <v>105705-CECOF EL ALBA</v>
          </cell>
          <cell r="I33">
            <v>419</v>
          </cell>
          <cell r="J33">
            <v>345</v>
          </cell>
          <cell r="K33">
            <v>401</v>
          </cell>
          <cell r="L33">
            <v>1165</v>
          </cell>
        </row>
        <row r="34">
          <cell r="H34" t="str">
            <v>200273-CECOF PUNTA MIRA</v>
          </cell>
          <cell r="I34">
            <v>759</v>
          </cell>
          <cell r="J34">
            <v>514</v>
          </cell>
          <cell r="K34">
            <v>364</v>
          </cell>
          <cell r="L34">
            <v>1637</v>
          </cell>
        </row>
        <row r="35">
          <cell r="H35" t="str">
            <v>04103-ANDACOLLO</v>
          </cell>
          <cell r="I35">
            <v>1049</v>
          </cell>
          <cell r="J35">
            <v>1299</v>
          </cell>
          <cell r="K35">
            <v>1202</v>
          </cell>
          <cell r="L35">
            <v>3550</v>
          </cell>
        </row>
        <row r="36">
          <cell r="H36" t="str">
            <v>105106-HOSPITAL ANDACOLLO</v>
          </cell>
          <cell r="I36">
            <v>1049</v>
          </cell>
          <cell r="J36">
            <v>1299</v>
          </cell>
          <cell r="K36">
            <v>1202</v>
          </cell>
          <cell r="L36">
            <v>3550</v>
          </cell>
        </row>
        <row r="37">
          <cell r="H37" t="str">
            <v>04104-LA HIGUERA</v>
          </cell>
          <cell r="I37">
            <v>340</v>
          </cell>
          <cell r="J37">
            <v>251</v>
          </cell>
          <cell r="K37">
            <v>274</v>
          </cell>
          <cell r="L37">
            <v>865</v>
          </cell>
        </row>
        <row r="38">
          <cell r="H38" t="str">
            <v>105314-CES. LA HIGUERA</v>
          </cell>
          <cell r="I38">
            <v>175</v>
          </cell>
          <cell r="J38">
            <v>102</v>
          </cell>
          <cell r="K38">
            <v>150</v>
          </cell>
          <cell r="L38">
            <v>427</v>
          </cell>
        </row>
        <row r="39">
          <cell r="H39" t="str">
            <v xml:space="preserve">105500-P.S.R. CALETA HORNOS        </v>
          </cell>
          <cell r="I39">
            <v>57</v>
          </cell>
          <cell r="J39">
            <v>53</v>
          </cell>
          <cell r="K39">
            <v>51</v>
          </cell>
          <cell r="L39">
            <v>161</v>
          </cell>
        </row>
        <row r="40">
          <cell r="H40" t="str">
            <v>105505-P.S.R. LOS CHOROS</v>
          </cell>
          <cell r="I40">
            <v>67</v>
          </cell>
          <cell r="J40">
            <v>55</v>
          </cell>
          <cell r="K40">
            <v>31</v>
          </cell>
          <cell r="L40">
            <v>153</v>
          </cell>
        </row>
        <row r="41">
          <cell r="H41" t="str">
            <v>105506-P.S.R. EL TRAPICHE</v>
          </cell>
          <cell r="I41">
            <v>41</v>
          </cell>
          <cell r="J41">
            <v>41</v>
          </cell>
          <cell r="K41">
            <v>42</v>
          </cell>
          <cell r="L41">
            <v>124</v>
          </cell>
        </row>
        <row r="42">
          <cell r="H42" t="str">
            <v>04105-PAIHUANO</v>
          </cell>
          <cell r="I42">
            <v>459</v>
          </cell>
          <cell r="J42">
            <v>482</v>
          </cell>
          <cell r="K42">
            <v>368</v>
          </cell>
          <cell r="L42">
            <v>1309</v>
          </cell>
        </row>
        <row r="43">
          <cell r="H43" t="str">
            <v>105306-CES. PAIHUANO</v>
          </cell>
          <cell r="I43">
            <v>315</v>
          </cell>
          <cell r="J43">
            <v>325</v>
          </cell>
          <cell r="K43">
            <v>274</v>
          </cell>
          <cell r="L43">
            <v>914</v>
          </cell>
        </row>
        <row r="44">
          <cell r="H44" t="str">
            <v>105475-P.S.R. HORCON</v>
          </cell>
          <cell r="I44">
            <v>32</v>
          </cell>
          <cell r="J44">
            <v>45</v>
          </cell>
          <cell r="K44">
            <v>43</v>
          </cell>
          <cell r="L44">
            <v>120</v>
          </cell>
        </row>
        <row r="45">
          <cell r="H45" t="str">
            <v>105476-P.S.R. MONTE GRANDE</v>
          </cell>
          <cell r="I45">
            <v>40</v>
          </cell>
          <cell r="J45">
            <v>36</v>
          </cell>
          <cell r="K45">
            <v>20</v>
          </cell>
          <cell r="L45">
            <v>96</v>
          </cell>
        </row>
        <row r="46">
          <cell r="H46" t="str">
            <v>105477-P.S.R. PISCO ELQUI</v>
          </cell>
          <cell r="I46">
            <v>72</v>
          </cell>
          <cell r="J46">
            <v>76</v>
          </cell>
          <cell r="K46">
            <v>31</v>
          </cell>
          <cell r="L46">
            <v>179</v>
          </cell>
        </row>
        <row r="47">
          <cell r="H47" t="str">
            <v>04106-VICUÑA</v>
          </cell>
          <cell r="I47">
            <v>2570</v>
          </cell>
          <cell r="J47">
            <v>2042</v>
          </cell>
          <cell r="K47">
            <v>2452</v>
          </cell>
          <cell r="L47">
            <v>7064</v>
          </cell>
        </row>
        <row r="48">
          <cell r="H48" t="str">
            <v>105107-HOSPITAL VICUÑA</v>
          </cell>
          <cell r="I48">
            <v>1610</v>
          </cell>
          <cell r="J48">
            <v>1139</v>
          </cell>
          <cell r="K48">
            <v>1539</v>
          </cell>
          <cell r="L48">
            <v>4288</v>
          </cell>
        </row>
        <row r="49">
          <cell r="H49" t="str">
            <v>105467-P.S.R. DIAGUITAS</v>
          </cell>
          <cell r="I49">
            <v>157</v>
          </cell>
          <cell r="J49">
            <v>92</v>
          </cell>
          <cell r="K49">
            <v>125</v>
          </cell>
          <cell r="L49">
            <v>374</v>
          </cell>
        </row>
        <row r="50">
          <cell r="H50" t="str">
            <v>105468-P.S.R. EL MOLLE</v>
          </cell>
          <cell r="I50">
            <v>88</v>
          </cell>
          <cell r="J50">
            <v>60</v>
          </cell>
          <cell r="K50">
            <v>65</v>
          </cell>
          <cell r="L50">
            <v>213</v>
          </cell>
        </row>
        <row r="51">
          <cell r="H51" t="str">
            <v>105469-P.S.R. EL TAMBO</v>
          </cell>
          <cell r="I51">
            <v>129</v>
          </cell>
          <cell r="J51">
            <v>110</v>
          </cell>
          <cell r="K51">
            <v>114</v>
          </cell>
          <cell r="L51">
            <v>353</v>
          </cell>
        </row>
        <row r="52">
          <cell r="H52" t="str">
            <v>105470-P.S.R. HUANTA</v>
          </cell>
          <cell r="I52">
            <v>19</v>
          </cell>
          <cell r="J52">
            <v>21</v>
          </cell>
          <cell r="K52">
            <v>19</v>
          </cell>
          <cell r="L52">
            <v>59</v>
          </cell>
        </row>
        <row r="53">
          <cell r="H53" t="str">
            <v>105471-P.S.R. PERALILLO</v>
          </cell>
          <cell r="I53">
            <v>94</v>
          </cell>
          <cell r="J53">
            <v>147</v>
          </cell>
          <cell r="K53">
            <v>140</v>
          </cell>
          <cell r="L53">
            <v>381</v>
          </cell>
        </row>
        <row r="54">
          <cell r="H54" t="str">
            <v>105472-P.S.R. RIVADAVIA</v>
          </cell>
          <cell r="I54">
            <v>127</v>
          </cell>
          <cell r="J54">
            <v>75</v>
          </cell>
          <cell r="K54">
            <v>90</v>
          </cell>
          <cell r="L54">
            <v>292</v>
          </cell>
        </row>
        <row r="55">
          <cell r="H55" t="str">
            <v>105473-P.S.R. TALCUNA</v>
          </cell>
          <cell r="I55">
            <v>113</v>
          </cell>
          <cell r="J55">
            <v>112</v>
          </cell>
          <cell r="K55">
            <v>99</v>
          </cell>
          <cell r="L55">
            <v>324</v>
          </cell>
        </row>
        <row r="56">
          <cell r="H56" t="str">
            <v>105474-P.S.R. CHAPILCA</v>
          </cell>
          <cell r="I56">
            <v>16</v>
          </cell>
          <cell r="J56">
            <v>36</v>
          </cell>
          <cell r="K56">
            <v>33</v>
          </cell>
          <cell r="L56">
            <v>85</v>
          </cell>
        </row>
        <row r="57">
          <cell r="H57" t="str">
            <v>105502-P.S.R. CALINGASTA</v>
          </cell>
          <cell r="I57">
            <v>192</v>
          </cell>
          <cell r="J57">
            <v>220</v>
          </cell>
          <cell r="K57">
            <v>210</v>
          </cell>
          <cell r="L57">
            <v>622</v>
          </cell>
        </row>
        <row r="58">
          <cell r="H58" t="str">
            <v>105509-P.S.R. GUALLIGUAICA</v>
          </cell>
          <cell r="I58">
            <v>25</v>
          </cell>
          <cell r="J58">
            <v>30</v>
          </cell>
          <cell r="K58">
            <v>18</v>
          </cell>
          <cell r="L58">
            <v>73</v>
          </cell>
        </row>
        <row r="59">
          <cell r="H59" t="str">
            <v>04201-ILLAPEL</v>
          </cell>
          <cell r="I59">
            <v>2283</v>
          </cell>
          <cell r="J59">
            <v>2956</v>
          </cell>
          <cell r="K59">
            <v>2541</v>
          </cell>
          <cell r="L59">
            <v>7780</v>
          </cell>
        </row>
        <row r="60">
          <cell r="H60" t="str">
            <v>105103-HOSPITAL ILLAPEL</v>
          </cell>
          <cell r="I60">
            <v>60</v>
          </cell>
          <cell r="J60">
            <v>348</v>
          </cell>
          <cell r="K60">
            <v>213</v>
          </cell>
          <cell r="L60">
            <v>621</v>
          </cell>
        </row>
        <row r="61">
          <cell r="H61" t="str">
            <v>105326-CESFAM SAN RAFAEL</v>
          </cell>
          <cell r="I61">
            <v>434</v>
          </cell>
          <cell r="J61">
            <v>1153</v>
          </cell>
          <cell r="K61">
            <v>734</v>
          </cell>
          <cell r="L61">
            <v>2321</v>
          </cell>
        </row>
        <row r="62">
          <cell r="H62" t="str">
            <v xml:space="preserve">105443-P.S.R. CARCAMO                   </v>
          </cell>
          <cell r="I62">
            <v>26</v>
          </cell>
          <cell r="J62">
            <v>61</v>
          </cell>
          <cell r="K62">
            <v>71</v>
          </cell>
          <cell r="L62">
            <v>158</v>
          </cell>
        </row>
        <row r="63">
          <cell r="H63" t="str">
            <v>105444-P.S.R. HUINTIL</v>
          </cell>
          <cell r="I63">
            <v>34</v>
          </cell>
          <cell r="J63">
            <v>44</v>
          </cell>
          <cell r="K63">
            <v>57</v>
          </cell>
          <cell r="L63">
            <v>135</v>
          </cell>
        </row>
        <row r="64">
          <cell r="H64" t="str">
            <v>105445-P.S.R. LIMAHUIDA</v>
          </cell>
          <cell r="I64"/>
          <cell r="J64">
            <v>46</v>
          </cell>
          <cell r="K64">
            <v>36</v>
          </cell>
          <cell r="L64">
            <v>82</v>
          </cell>
        </row>
        <row r="65">
          <cell r="H65" t="str">
            <v>105446-P.S.R. MATANCILLA</v>
          </cell>
          <cell r="I65">
            <v>19</v>
          </cell>
          <cell r="J65">
            <v>11</v>
          </cell>
          <cell r="K65">
            <v>9</v>
          </cell>
          <cell r="L65">
            <v>39</v>
          </cell>
        </row>
        <row r="66">
          <cell r="H66" t="str">
            <v>105447-P.S.R. PERALILLO</v>
          </cell>
          <cell r="I66">
            <v>50</v>
          </cell>
          <cell r="J66">
            <v>46</v>
          </cell>
          <cell r="K66">
            <v>38</v>
          </cell>
          <cell r="L66">
            <v>134</v>
          </cell>
        </row>
        <row r="67">
          <cell r="H67" t="str">
            <v>105448-P.S.R. SANTA VIRGINIA</v>
          </cell>
          <cell r="I67">
            <v>32</v>
          </cell>
          <cell r="J67">
            <v>31</v>
          </cell>
          <cell r="K67">
            <v>61</v>
          </cell>
          <cell r="L67">
            <v>124</v>
          </cell>
        </row>
        <row r="68">
          <cell r="H68" t="str">
            <v>105449-P.S.R. TUNGA NORTE</v>
          </cell>
          <cell r="I68">
            <v>9</v>
          </cell>
          <cell r="J68">
            <v>20</v>
          </cell>
          <cell r="K68">
            <v>21</v>
          </cell>
          <cell r="L68">
            <v>50</v>
          </cell>
        </row>
        <row r="69">
          <cell r="H69" t="str">
            <v>105485-P.S.R. PLAN DE HORNOS</v>
          </cell>
          <cell r="I69">
            <v>84</v>
          </cell>
          <cell r="J69">
            <v>51</v>
          </cell>
          <cell r="K69">
            <v>73</v>
          </cell>
          <cell r="L69">
            <v>208</v>
          </cell>
        </row>
        <row r="70">
          <cell r="H70" t="str">
            <v>105486-P.S.R. TUNGA SUR</v>
          </cell>
          <cell r="I70">
            <v>19</v>
          </cell>
          <cell r="J70">
            <v>31</v>
          </cell>
          <cell r="K70"/>
          <cell r="L70">
            <v>50</v>
          </cell>
        </row>
        <row r="71">
          <cell r="H71" t="str">
            <v>105487-P.S.R. CAÑAS UNO</v>
          </cell>
          <cell r="I71">
            <v>118</v>
          </cell>
          <cell r="J71">
            <v>142</v>
          </cell>
          <cell r="K71">
            <v>140</v>
          </cell>
          <cell r="L71">
            <v>400</v>
          </cell>
        </row>
        <row r="72">
          <cell r="H72" t="str">
            <v>105496-P.S.R. PINTACURA SUR</v>
          </cell>
          <cell r="I72">
            <v>22</v>
          </cell>
          <cell r="J72">
            <v>39</v>
          </cell>
          <cell r="K72">
            <v>47</v>
          </cell>
          <cell r="L72">
            <v>108</v>
          </cell>
        </row>
        <row r="73">
          <cell r="H73" t="str">
            <v>105504-P.S.R. SOCAVON</v>
          </cell>
          <cell r="I73">
            <v>44</v>
          </cell>
          <cell r="J73">
            <v>30</v>
          </cell>
          <cell r="K73">
            <v>35</v>
          </cell>
          <cell r="L73">
            <v>109</v>
          </cell>
        </row>
        <row r="74">
          <cell r="H74" t="str">
            <v>200366-CESFAM URBANO II</v>
          </cell>
          <cell r="I74">
            <v>1332</v>
          </cell>
          <cell r="J74">
            <v>903</v>
          </cell>
          <cell r="K74">
            <v>1006</v>
          </cell>
          <cell r="L74">
            <v>3241</v>
          </cell>
        </row>
        <row r="75">
          <cell r="H75" t="str">
            <v>04202-CANELA</v>
          </cell>
          <cell r="I75">
            <v>843</v>
          </cell>
          <cell r="J75">
            <v>894</v>
          </cell>
          <cell r="K75">
            <v>725</v>
          </cell>
          <cell r="L75">
            <v>2462</v>
          </cell>
        </row>
        <row r="76">
          <cell r="H76" t="str">
            <v>105309-CES. RURAL CANELA</v>
          </cell>
          <cell r="I76">
            <v>578</v>
          </cell>
          <cell r="J76">
            <v>580</v>
          </cell>
          <cell r="K76">
            <v>572</v>
          </cell>
          <cell r="L76">
            <v>1730</v>
          </cell>
        </row>
        <row r="77">
          <cell r="H77" t="str">
            <v xml:space="preserve">105450-P.S.R. MINCHA NORTE            </v>
          </cell>
          <cell r="I77">
            <v>99</v>
          </cell>
          <cell r="J77">
            <v>135</v>
          </cell>
          <cell r="K77">
            <v>62</v>
          </cell>
          <cell r="L77">
            <v>296</v>
          </cell>
        </row>
        <row r="78">
          <cell r="H78" t="str">
            <v>105451-P.S.R. AGUA FRIA</v>
          </cell>
          <cell r="I78">
            <v>33</v>
          </cell>
          <cell r="J78">
            <v>16</v>
          </cell>
          <cell r="K78">
            <v>16</v>
          </cell>
          <cell r="L78">
            <v>65</v>
          </cell>
        </row>
        <row r="79">
          <cell r="H79" t="str">
            <v>105482-P.S.R. CANELA ALTA</v>
          </cell>
          <cell r="I79">
            <v>48</v>
          </cell>
          <cell r="J79">
            <v>50</v>
          </cell>
          <cell r="K79">
            <v>16</v>
          </cell>
          <cell r="L79">
            <v>114</v>
          </cell>
        </row>
        <row r="80">
          <cell r="H80" t="str">
            <v>105483-P.S.R. LOS RULOS</v>
          </cell>
          <cell r="I80">
            <v>14</v>
          </cell>
          <cell r="J80">
            <v>12</v>
          </cell>
          <cell r="K80"/>
          <cell r="L80">
            <v>26</v>
          </cell>
        </row>
        <row r="81">
          <cell r="H81" t="str">
            <v>105484-P.S.R. HUENTELAUQUEN</v>
          </cell>
          <cell r="I81">
            <v>29</v>
          </cell>
          <cell r="J81">
            <v>51</v>
          </cell>
          <cell r="K81">
            <v>29</v>
          </cell>
          <cell r="L81">
            <v>109</v>
          </cell>
        </row>
        <row r="82">
          <cell r="H82" t="str">
            <v>105488-P.S.R. ESPIRITU SANTO</v>
          </cell>
          <cell r="I82">
            <v>10</v>
          </cell>
          <cell r="J82">
            <v>12</v>
          </cell>
          <cell r="K82"/>
          <cell r="L82">
            <v>22</v>
          </cell>
        </row>
        <row r="83">
          <cell r="H83" t="str">
            <v>105493-P.S.R. MINCHA SUR</v>
          </cell>
          <cell r="I83">
            <v>12</v>
          </cell>
          <cell r="J83">
            <v>16</v>
          </cell>
          <cell r="K83"/>
          <cell r="L83">
            <v>28</v>
          </cell>
        </row>
        <row r="84">
          <cell r="H84" t="str">
            <v>105497-P.S.R. JABONERIA</v>
          </cell>
          <cell r="I84">
            <v>11</v>
          </cell>
          <cell r="J84">
            <v>9</v>
          </cell>
          <cell r="K84">
            <v>14</v>
          </cell>
          <cell r="L84">
            <v>34</v>
          </cell>
        </row>
        <row r="85">
          <cell r="H85" t="str">
            <v>105498-P.S.R. QUEBRADA DE LINARES</v>
          </cell>
          <cell r="I85">
            <v>9</v>
          </cell>
          <cell r="J85">
            <v>13</v>
          </cell>
          <cell r="K85">
            <v>16</v>
          </cell>
          <cell r="L85">
            <v>38</v>
          </cell>
        </row>
        <row r="86">
          <cell r="H86" t="str">
            <v>04203-LOS VILOS</v>
          </cell>
          <cell r="I86">
            <v>3177</v>
          </cell>
          <cell r="J86">
            <v>2605</v>
          </cell>
          <cell r="K86">
            <v>2106</v>
          </cell>
          <cell r="L86">
            <v>7888</v>
          </cell>
        </row>
        <row r="87">
          <cell r="H87" t="str">
            <v>105108-HOSPITAL LOS VILOS</v>
          </cell>
          <cell r="I87">
            <v>2547</v>
          </cell>
          <cell r="J87">
            <v>2021</v>
          </cell>
          <cell r="K87">
            <v>1571</v>
          </cell>
          <cell r="L87">
            <v>6139</v>
          </cell>
        </row>
        <row r="88">
          <cell r="H88" t="str">
            <v xml:space="preserve">105478-P.S.R. CAIMANES                   </v>
          </cell>
          <cell r="I88">
            <v>100</v>
          </cell>
          <cell r="J88">
            <v>58</v>
          </cell>
          <cell r="K88">
            <v>84</v>
          </cell>
          <cell r="L88">
            <v>242</v>
          </cell>
        </row>
        <row r="89">
          <cell r="H89" t="str">
            <v>105479-P.S.R. GUANGUALI</v>
          </cell>
          <cell r="I89">
            <v>77</v>
          </cell>
          <cell r="J89">
            <v>42</v>
          </cell>
          <cell r="K89">
            <v>62</v>
          </cell>
          <cell r="L89">
            <v>181</v>
          </cell>
        </row>
        <row r="90">
          <cell r="H90" t="str">
            <v>105480-P.S.R. QUILIMARI</v>
          </cell>
          <cell r="I90">
            <v>360</v>
          </cell>
          <cell r="J90">
            <v>369</v>
          </cell>
          <cell r="K90">
            <v>295</v>
          </cell>
          <cell r="L90">
            <v>1024</v>
          </cell>
        </row>
        <row r="91">
          <cell r="H91" t="str">
            <v>105481-P.S.R. TILAMA</v>
          </cell>
          <cell r="I91">
            <v>24</v>
          </cell>
          <cell r="J91">
            <v>36</v>
          </cell>
          <cell r="K91">
            <v>27</v>
          </cell>
          <cell r="L91">
            <v>87</v>
          </cell>
        </row>
        <row r="92">
          <cell r="H92" t="str">
            <v>105511-P.S.R. LOS CONDORES</v>
          </cell>
          <cell r="I92">
            <v>69</v>
          </cell>
          <cell r="J92">
            <v>79</v>
          </cell>
          <cell r="K92">
            <v>67</v>
          </cell>
          <cell r="L92">
            <v>215</v>
          </cell>
        </row>
        <row r="93">
          <cell r="H93" t="str">
            <v>04204-SALAMANCA</v>
          </cell>
          <cell r="I93">
            <v>2763</v>
          </cell>
          <cell r="J93">
            <v>2604</v>
          </cell>
          <cell r="K93">
            <v>3036</v>
          </cell>
          <cell r="L93">
            <v>8403</v>
          </cell>
        </row>
        <row r="94">
          <cell r="H94" t="str">
            <v>105104-HOSPITAL SALAMANCA</v>
          </cell>
          <cell r="I94">
            <v>1875</v>
          </cell>
          <cell r="J94">
            <v>1736</v>
          </cell>
          <cell r="K94">
            <v>1892</v>
          </cell>
          <cell r="L94">
            <v>5503</v>
          </cell>
        </row>
        <row r="95">
          <cell r="H95" t="str">
            <v xml:space="preserve">105452-P.S.R. CUNCUMEN                 </v>
          </cell>
          <cell r="I95">
            <v>24</v>
          </cell>
          <cell r="J95">
            <v>21</v>
          </cell>
          <cell r="K95">
            <v>64</v>
          </cell>
          <cell r="L95">
            <v>109</v>
          </cell>
        </row>
        <row r="96">
          <cell r="H96" t="str">
            <v>105453-P.S.R. TRANQUILLA</v>
          </cell>
          <cell r="I96">
            <v>192</v>
          </cell>
          <cell r="J96">
            <v>90</v>
          </cell>
          <cell r="K96">
            <v>184</v>
          </cell>
          <cell r="L96">
            <v>466</v>
          </cell>
        </row>
        <row r="97">
          <cell r="H97" t="str">
            <v>105454-P.S.R. CUNLAGUA</v>
          </cell>
          <cell r="I97">
            <v>55</v>
          </cell>
          <cell r="J97">
            <v>42</v>
          </cell>
          <cell r="K97">
            <v>33</v>
          </cell>
          <cell r="L97">
            <v>130</v>
          </cell>
        </row>
        <row r="98">
          <cell r="H98" t="str">
            <v>105455-P.S.R. CHILLEPIN</v>
          </cell>
          <cell r="I98">
            <v>71</v>
          </cell>
          <cell r="J98">
            <v>22</v>
          </cell>
          <cell r="K98">
            <v>50</v>
          </cell>
          <cell r="L98">
            <v>143</v>
          </cell>
        </row>
        <row r="99">
          <cell r="H99" t="str">
            <v>105456-P.S.R. LLIMPO</v>
          </cell>
          <cell r="I99">
            <v>78</v>
          </cell>
          <cell r="J99">
            <v>83</v>
          </cell>
          <cell r="K99">
            <v>78</v>
          </cell>
          <cell r="L99">
            <v>239</v>
          </cell>
        </row>
        <row r="100">
          <cell r="H100" t="str">
            <v>105457-P.S.R. SAN AGUSTIN</v>
          </cell>
          <cell r="I100"/>
          <cell r="J100">
            <v>72</v>
          </cell>
          <cell r="K100">
            <v>93</v>
          </cell>
          <cell r="L100">
            <v>165</v>
          </cell>
        </row>
        <row r="101">
          <cell r="H101" t="str">
            <v>105458-P.S.R. TAHUINCO</v>
          </cell>
          <cell r="I101">
            <v>131</v>
          </cell>
          <cell r="J101">
            <v>228</v>
          </cell>
          <cell r="K101">
            <v>158</v>
          </cell>
          <cell r="L101">
            <v>517</v>
          </cell>
        </row>
        <row r="102">
          <cell r="H102" t="str">
            <v>105491-P.S.R. QUELEN BAJO</v>
          </cell>
          <cell r="I102">
            <v>173</v>
          </cell>
          <cell r="J102">
            <v>145</v>
          </cell>
          <cell r="K102">
            <v>228</v>
          </cell>
          <cell r="L102">
            <v>546</v>
          </cell>
        </row>
        <row r="103">
          <cell r="H103" t="str">
            <v>105492-P.S.R. CAMISA</v>
          </cell>
          <cell r="I103">
            <v>80</v>
          </cell>
          <cell r="J103">
            <v>64</v>
          </cell>
          <cell r="K103">
            <v>77</v>
          </cell>
          <cell r="L103">
            <v>221</v>
          </cell>
        </row>
        <row r="104">
          <cell r="H104" t="str">
            <v>105501-P.S.R. ARBOLEDA GRANDE</v>
          </cell>
          <cell r="I104">
            <v>84</v>
          </cell>
          <cell r="J104">
            <v>101</v>
          </cell>
          <cell r="K104">
            <v>179</v>
          </cell>
          <cell r="L104">
            <v>364</v>
          </cell>
        </row>
        <row r="105">
          <cell r="H105" t="str">
            <v>04301-OVALLE</v>
          </cell>
          <cell r="I105">
            <v>8155</v>
          </cell>
          <cell r="J105">
            <v>8098</v>
          </cell>
          <cell r="K105">
            <v>8092</v>
          </cell>
          <cell r="L105">
            <v>24345</v>
          </cell>
        </row>
        <row r="106">
          <cell r="H106" t="str">
            <v>105102-HOSPITAL OVALLE</v>
          </cell>
          <cell r="I106">
            <v>29</v>
          </cell>
          <cell r="J106">
            <v>41</v>
          </cell>
          <cell r="K106">
            <v>54</v>
          </cell>
          <cell r="L106">
            <v>124</v>
          </cell>
        </row>
        <row r="107">
          <cell r="H107" t="str">
            <v>105315-CES. RURAL C. DE TAMAYA</v>
          </cell>
          <cell r="I107">
            <v>521</v>
          </cell>
          <cell r="J107">
            <v>664</v>
          </cell>
          <cell r="K107">
            <v>587</v>
          </cell>
          <cell r="L107">
            <v>1772</v>
          </cell>
        </row>
        <row r="108">
          <cell r="H108" t="str">
            <v>105317-CES. JORGE JORDAN D.</v>
          </cell>
          <cell r="I108">
            <v>1732</v>
          </cell>
          <cell r="J108">
            <v>1677</v>
          </cell>
          <cell r="K108">
            <v>1801</v>
          </cell>
          <cell r="L108">
            <v>5210</v>
          </cell>
        </row>
        <row r="109">
          <cell r="H109" t="str">
            <v>105322-CES. MARCOS MACUADA</v>
          </cell>
          <cell r="I109">
            <v>3027</v>
          </cell>
          <cell r="J109">
            <v>2794</v>
          </cell>
          <cell r="K109">
            <v>2803</v>
          </cell>
          <cell r="L109">
            <v>8624</v>
          </cell>
        </row>
        <row r="110">
          <cell r="H110" t="str">
            <v>105324-CES. SOTAQUI</v>
          </cell>
          <cell r="I110">
            <v>530</v>
          </cell>
          <cell r="J110">
            <v>648</v>
          </cell>
          <cell r="K110">
            <v>667</v>
          </cell>
          <cell r="L110">
            <v>1845</v>
          </cell>
        </row>
        <row r="111">
          <cell r="H111" t="str">
            <v>105415-P.S.R. BARRAZA</v>
          </cell>
          <cell r="I111">
            <v>109</v>
          </cell>
          <cell r="J111">
            <v>153</v>
          </cell>
          <cell r="K111">
            <v>91</v>
          </cell>
          <cell r="L111">
            <v>353</v>
          </cell>
        </row>
        <row r="112">
          <cell r="H112" t="str">
            <v xml:space="preserve">105416-P.S.R. CAMARICO                  </v>
          </cell>
          <cell r="I112">
            <v>220</v>
          </cell>
          <cell r="J112">
            <v>174</v>
          </cell>
          <cell r="K112">
            <v>184</v>
          </cell>
          <cell r="L112">
            <v>578</v>
          </cell>
        </row>
        <row r="113">
          <cell r="H113" t="str">
            <v>105417-P.S.R. ALCONES BAJOS</v>
          </cell>
          <cell r="I113">
            <v>99</v>
          </cell>
          <cell r="J113">
            <v>180</v>
          </cell>
          <cell r="K113">
            <v>116</v>
          </cell>
          <cell r="L113">
            <v>395</v>
          </cell>
        </row>
        <row r="114">
          <cell r="H114" t="str">
            <v>105419-P.S.R. LAS SOSSAS</v>
          </cell>
          <cell r="I114">
            <v>11</v>
          </cell>
          <cell r="J114">
            <v>38</v>
          </cell>
          <cell r="K114">
            <v>22</v>
          </cell>
          <cell r="L114">
            <v>71</v>
          </cell>
        </row>
        <row r="115">
          <cell r="H115" t="str">
            <v>105422-P.S.R. HORNILLOS</v>
          </cell>
          <cell r="I115">
            <v>39</v>
          </cell>
          <cell r="J115">
            <v>46</v>
          </cell>
          <cell r="K115">
            <v>32</v>
          </cell>
          <cell r="L115">
            <v>117</v>
          </cell>
        </row>
        <row r="116">
          <cell r="H116" t="str">
            <v>105437-P.S.R. CHALINGA</v>
          </cell>
          <cell r="I116">
            <v>56</v>
          </cell>
          <cell r="J116">
            <v>90</v>
          </cell>
          <cell r="K116">
            <v>108</v>
          </cell>
          <cell r="L116">
            <v>254</v>
          </cell>
        </row>
        <row r="117">
          <cell r="H117" t="str">
            <v>105439-P.S.R. CERRO BLANCO</v>
          </cell>
          <cell r="I117">
            <v>39</v>
          </cell>
          <cell r="J117">
            <v>19</v>
          </cell>
          <cell r="K117">
            <v>42</v>
          </cell>
          <cell r="L117">
            <v>100</v>
          </cell>
        </row>
        <row r="118">
          <cell r="H118" t="str">
            <v>105507-P.S.R. HUAMALATA</v>
          </cell>
          <cell r="I118">
            <v>158</v>
          </cell>
          <cell r="J118">
            <v>65</v>
          </cell>
          <cell r="K118">
            <v>87</v>
          </cell>
          <cell r="L118">
            <v>310</v>
          </cell>
        </row>
        <row r="119">
          <cell r="H119" t="str">
            <v>105510-P.S.R. RECOLETA</v>
          </cell>
          <cell r="I119">
            <v>148</v>
          </cell>
          <cell r="J119">
            <v>75</v>
          </cell>
          <cell r="K119">
            <v>116</v>
          </cell>
          <cell r="L119">
            <v>339</v>
          </cell>
        </row>
        <row r="120">
          <cell r="H120" t="str">
            <v>105722-CECOF SAN JOSE DE LA DEHESA</v>
          </cell>
          <cell r="I120">
            <v>564</v>
          </cell>
          <cell r="J120">
            <v>466</v>
          </cell>
          <cell r="K120">
            <v>498</v>
          </cell>
          <cell r="L120">
            <v>1528</v>
          </cell>
        </row>
        <row r="121">
          <cell r="H121" t="str">
            <v>105723-CECOF LIMARI</v>
          </cell>
          <cell r="I121">
            <v>273</v>
          </cell>
          <cell r="J121">
            <v>192</v>
          </cell>
          <cell r="K121">
            <v>265</v>
          </cell>
          <cell r="L121">
            <v>730</v>
          </cell>
        </row>
        <row r="122">
          <cell r="H122" t="str">
            <v>200258-CECOF LOS COPIHUES</v>
          </cell>
          <cell r="I122">
            <v>375</v>
          </cell>
          <cell r="J122">
            <v>338</v>
          </cell>
          <cell r="K122">
            <v>273</v>
          </cell>
          <cell r="L122">
            <v>986</v>
          </cell>
        </row>
        <row r="123">
          <cell r="H123" t="str">
            <v>200367-CECOF COLONIA LIMARÍ</v>
          </cell>
          <cell r="I123">
            <v>225</v>
          </cell>
          <cell r="J123">
            <v>438</v>
          </cell>
          <cell r="K123">
            <v>346</v>
          </cell>
          <cell r="L123">
            <v>1009</v>
          </cell>
        </row>
        <row r="124">
          <cell r="H124" t="str">
            <v>04302-COMBARBALÁ</v>
          </cell>
          <cell r="I124">
            <v>1566</v>
          </cell>
          <cell r="J124">
            <v>1881</v>
          </cell>
          <cell r="K124">
            <v>1783</v>
          </cell>
          <cell r="L124">
            <v>5230</v>
          </cell>
        </row>
        <row r="125">
          <cell r="H125" t="str">
            <v>105105-HOSPITAL COMBARBALÁ</v>
          </cell>
          <cell r="I125">
            <v>1016</v>
          </cell>
          <cell r="J125">
            <v>1333</v>
          </cell>
          <cell r="K125">
            <v>1410</v>
          </cell>
          <cell r="L125">
            <v>3759</v>
          </cell>
        </row>
        <row r="126">
          <cell r="H126" t="str">
            <v>105433-P.S.R. SAN LORENZO</v>
          </cell>
          <cell r="I126">
            <v>11</v>
          </cell>
          <cell r="J126">
            <v>12</v>
          </cell>
          <cell r="K126">
            <v>18</v>
          </cell>
          <cell r="L126">
            <v>41</v>
          </cell>
        </row>
        <row r="127">
          <cell r="H127" t="str">
            <v>105434-P.S.R. SAN MARCOS</v>
          </cell>
          <cell r="I127">
            <v>29</v>
          </cell>
          <cell r="J127">
            <v>17</v>
          </cell>
          <cell r="K127">
            <v>41</v>
          </cell>
          <cell r="L127">
            <v>87</v>
          </cell>
        </row>
        <row r="128">
          <cell r="H128" t="str">
            <v>105441-P.S.R. MANQUEHUA</v>
          </cell>
          <cell r="I128">
            <v>49</v>
          </cell>
          <cell r="J128">
            <v>61</v>
          </cell>
          <cell r="K128">
            <v>20</v>
          </cell>
          <cell r="L128">
            <v>130</v>
          </cell>
        </row>
        <row r="129">
          <cell r="H129" t="str">
            <v xml:space="preserve">105459-P.S.R. BARRANCAS                </v>
          </cell>
          <cell r="I129">
            <v>28</v>
          </cell>
          <cell r="J129">
            <v>47</v>
          </cell>
          <cell r="K129">
            <v>30</v>
          </cell>
          <cell r="L129">
            <v>105</v>
          </cell>
        </row>
        <row r="130">
          <cell r="H130" t="str">
            <v>105460-P.S.R. COGOTI 18</v>
          </cell>
          <cell r="I130">
            <v>50</v>
          </cell>
          <cell r="J130">
            <v>66</v>
          </cell>
          <cell r="K130">
            <v>59</v>
          </cell>
          <cell r="L130">
            <v>175</v>
          </cell>
        </row>
        <row r="131">
          <cell r="H131" t="str">
            <v>105461-P.S.R. EL HUACHO</v>
          </cell>
          <cell r="I131">
            <v>32</v>
          </cell>
          <cell r="J131">
            <v>18</v>
          </cell>
          <cell r="K131">
            <v>22</v>
          </cell>
          <cell r="L131">
            <v>72</v>
          </cell>
        </row>
        <row r="132">
          <cell r="H132" t="str">
            <v>105462-P.S.R. EL SAUCE</v>
          </cell>
          <cell r="I132">
            <v>54</v>
          </cell>
          <cell r="J132">
            <v>44</v>
          </cell>
          <cell r="K132">
            <v>43</v>
          </cell>
          <cell r="L132">
            <v>141</v>
          </cell>
        </row>
        <row r="133">
          <cell r="H133" t="str">
            <v>105463-P.S.R. QUILITAPIA</v>
          </cell>
          <cell r="I133">
            <v>66</v>
          </cell>
          <cell r="J133">
            <v>90</v>
          </cell>
          <cell r="K133">
            <v>24</v>
          </cell>
          <cell r="L133">
            <v>180</v>
          </cell>
        </row>
        <row r="134">
          <cell r="H134" t="str">
            <v>105464-P.S.R. LA LIGUA</v>
          </cell>
          <cell r="I134">
            <v>75</v>
          </cell>
          <cell r="J134">
            <v>60</v>
          </cell>
          <cell r="K134">
            <v>39</v>
          </cell>
          <cell r="L134">
            <v>174</v>
          </cell>
        </row>
        <row r="135">
          <cell r="H135" t="str">
            <v>105465-P.S.R. RAMADILLA</v>
          </cell>
          <cell r="I135">
            <v>47</v>
          </cell>
          <cell r="J135">
            <v>21</v>
          </cell>
          <cell r="K135">
            <v>24</v>
          </cell>
          <cell r="L135">
            <v>92</v>
          </cell>
        </row>
        <row r="136">
          <cell r="H136" t="str">
            <v>105466-P.S.R. VALLE HERMOSO</v>
          </cell>
          <cell r="I136">
            <v>75</v>
          </cell>
          <cell r="J136">
            <v>77</v>
          </cell>
          <cell r="K136">
            <v>20</v>
          </cell>
          <cell r="L136">
            <v>172</v>
          </cell>
        </row>
        <row r="137">
          <cell r="H137" t="str">
            <v>105490-P.S.R. EL DURAZNO</v>
          </cell>
          <cell r="I137">
            <v>34</v>
          </cell>
          <cell r="J137">
            <v>35</v>
          </cell>
          <cell r="K137">
            <v>33</v>
          </cell>
          <cell r="L137">
            <v>102</v>
          </cell>
        </row>
        <row r="138">
          <cell r="H138" t="str">
            <v>04303-MONTE PATRIA</v>
          </cell>
          <cell r="I138">
            <v>2373</v>
          </cell>
          <cell r="J138">
            <v>2054</v>
          </cell>
          <cell r="K138">
            <v>2578</v>
          </cell>
          <cell r="L138">
            <v>7005</v>
          </cell>
        </row>
        <row r="139">
          <cell r="H139" t="str">
            <v>105307-CES. RURAL MONTE PATRIA</v>
          </cell>
          <cell r="I139">
            <v>895</v>
          </cell>
          <cell r="J139">
            <v>867</v>
          </cell>
          <cell r="K139">
            <v>968</v>
          </cell>
          <cell r="L139">
            <v>2730</v>
          </cell>
        </row>
        <row r="140">
          <cell r="H140" t="str">
            <v>105311-CES. RURAL CHAÑARAL ALTO</v>
          </cell>
          <cell r="I140">
            <v>465</v>
          </cell>
          <cell r="J140">
            <v>239</v>
          </cell>
          <cell r="K140">
            <v>266</v>
          </cell>
          <cell r="L140">
            <v>970</v>
          </cell>
        </row>
        <row r="141">
          <cell r="H141" t="str">
            <v>105312-CES. RURAL CAREN</v>
          </cell>
          <cell r="I141">
            <v>231</v>
          </cell>
          <cell r="J141">
            <v>5</v>
          </cell>
          <cell r="K141">
            <v>138</v>
          </cell>
          <cell r="L141">
            <v>374</v>
          </cell>
        </row>
        <row r="142">
          <cell r="H142" t="str">
            <v>105318-CES. RURAL EL PALQUI</v>
          </cell>
          <cell r="I142">
            <v>495</v>
          </cell>
          <cell r="J142">
            <v>736</v>
          </cell>
          <cell r="K142">
            <v>728</v>
          </cell>
          <cell r="L142">
            <v>1959</v>
          </cell>
        </row>
        <row r="143">
          <cell r="H143" t="str">
            <v>105425-P.S.R. CHILECITO</v>
          </cell>
          <cell r="I143">
            <v>26</v>
          </cell>
          <cell r="J143">
            <v>45</v>
          </cell>
          <cell r="K143">
            <v>53</v>
          </cell>
          <cell r="L143">
            <v>124</v>
          </cell>
        </row>
        <row r="144">
          <cell r="H144" t="str">
            <v>105427-P.S.R. HACIENDA VALDIVIA</v>
          </cell>
          <cell r="I144">
            <v>23</v>
          </cell>
          <cell r="J144">
            <v>45</v>
          </cell>
          <cell r="K144">
            <v>13</v>
          </cell>
          <cell r="L144">
            <v>81</v>
          </cell>
        </row>
        <row r="145">
          <cell r="H145" t="str">
            <v>105428-P.S.R. HUATULAME</v>
          </cell>
          <cell r="I145">
            <v>20</v>
          </cell>
          <cell r="J145">
            <v>17</v>
          </cell>
          <cell r="K145">
            <v>122</v>
          </cell>
          <cell r="L145">
            <v>159</v>
          </cell>
        </row>
        <row r="146">
          <cell r="H146" t="str">
            <v>105430-P.S.R. MIALQUI</v>
          </cell>
          <cell r="I146">
            <v>40</v>
          </cell>
          <cell r="J146">
            <v>23</v>
          </cell>
          <cell r="K146">
            <v>35</v>
          </cell>
          <cell r="L146">
            <v>98</v>
          </cell>
        </row>
        <row r="147">
          <cell r="H147" t="str">
            <v>105431-P.S.R. PEDREGAL</v>
          </cell>
          <cell r="I147">
            <v>37</v>
          </cell>
          <cell r="J147"/>
          <cell r="K147">
            <v>69</v>
          </cell>
          <cell r="L147">
            <v>106</v>
          </cell>
        </row>
        <row r="148">
          <cell r="H148" t="str">
            <v>105432-P.S.R. RAPEL</v>
          </cell>
          <cell r="I148">
            <v>22</v>
          </cell>
          <cell r="J148">
            <v>77</v>
          </cell>
          <cell r="K148">
            <v>71</v>
          </cell>
          <cell r="L148">
            <v>170</v>
          </cell>
        </row>
        <row r="149">
          <cell r="H149" t="str">
            <v>105435-P.S.R. TULAHUEN</v>
          </cell>
          <cell r="I149">
            <v>105</v>
          </cell>
          <cell r="J149"/>
          <cell r="K149">
            <v>62</v>
          </cell>
          <cell r="L149">
            <v>167</v>
          </cell>
        </row>
        <row r="150">
          <cell r="H150" t="str">
            <v>105436-P.S.R. EL MAITEN</v>
          </cell>
          <cell r="I150">
            <v>14</v>
          </cell>
          <cell r="J150"/>
          <cell r="K150">
            <v>34</v>
          </cell>
          <cell r="L150">
            <v>48</v>
          </cell>
        </row>
        <row r="151">
          <cell r="H151" t="str">
            <v>105489-P.S.R. RAMADAS DE TULAHUEN</v>
          </cell>
          <cell r="I151"/>
          <cell r="J151"/>
          <cell r="K151">
            <v>19</v>
          </cell>
          <cell r="L151">
            <v>19</v>
          </cell>
        </row>
        <row r="152">
          <cell r="H152" t="str">
            <v>04304-PUNITAQUI</v>
          </cell>
          <cell r="I152">
            <v>1414</v>
          </cell>
          <cell r="J152">
            <v>466</v>
          </cell>
          <cell r="K152">
            <v>771</v>
          </cell>
          <cell r="L152">
            <v>2651</v>
          </cell>
        </row>
        <row r="153">
          <cell r="H153" t="str">
            <v>105308-CES. RURAL PUNITAQUI</v>
          </cell>
          <cell r="I153">
            <v>1352</v>
          </cell>
          <cell r="J153">
            <v>372</v>
          </cell>
          <cell r="K153">
            <v>686</v>
          </cell>
          <cell r="L153">
            <v>2410</v>
          </cell>
        </row>
        <row r="154">
          <cell r="H154" t="str">
            <v>105440-P.S.R. DIVISADERO</v>
          </cell>
          <cell r="I154">
            <v>37</v>
          </cell>
          <cell r="J154">
            <v>42</v>
          </cell>
          <cell r="K154">
            <v>19</v>
          </cell>
          <cell r="L154">
            <v>98</v>
          </cell>
        </row>
        <row r="155">
          <cell r="H155" t="str">
            <v>105442-P.S.R. SAN PEDRO DE QUILES</v>
          </cell>
          <cell r="I155">
            <v>7</v>
          </cell>
          <cell r="J155">
            <v>35</v>
          </cell>
          <cell r="K155">
            <v>23</v>
          </cell>
          <cell r="L155">
            <v>65</v>
          </cell>
        </row>
        <row r="156">
          <cell r="H156" t="str">
            <v xml:space="preserve">105508-P.S.R. EL PARRAL DE QUILES  </v>
          </cell>
          <cell r="I156">
            <v>18</v>
          </cell>
          <cell r="J156">
            <v>17</v>
          </cell>
          <cell r="K156">
            <v>43</v>
          </cell>
          <cell r="L156">
            <v>78</v>
          </cell>
        </row>
        <row r="157">
          <cell r="H157" t="str">
            <v>04305-RIO HURTADO</v>
          </cell>
          <cell r="I157">
            <v>403</v>
          </cell>
          <cell r="J157">
            <v>386</v>
          </cell>
          <cell r="K157">
            <v>308</v>
          </cell>
          <cell r="L157">
            <v>1097</v>
          </cell>
        </row>
        <row r="158">
          <cell r="H158" t="str">
            <v>105310-CES. RURAL PICHASCA</v>
          </cell>
          <cell r="I158">
            <v>225</v>
          </cell>
          <cell r="J158">
            <v>234</v>
          </cell>
          <cell r="K158">
            <v>147</v>
          </cell>
          <cell r="L158">
            <v>606</v>
          </cell>
        </row>
        <row r="159">
          <cell r="H159" t="str">
            <v>105409-P.S.R. EL CHAÑAR</v>
          </cell>
          <cell r="I159">
            <v>17</v>
          </cell>
          <cell r="J159">
            <v>7</v>
          </cell>
          <cell r="K159">
            <v>21</v>
          </cell>
          <cell r="L159">
            <v>45</v>
          </cell>
        </row>
        <row r="160">
          <cell r="H160" t="str">
            <v>105410-P.S.R. HURTADO</v>
          </cell>
          <cell r="I160">
            <v>27</v>
          </cell>
          <cell r="J160">
            <v>27</v>
          </cell>
          <cell r="K160">
            <v>28</v>
          </cell>
          <cell r="L160">
            <v>82</v>
          </cell>
        </row>
        <row r="161">
          <cell r="H161" t="str">
            <v>105411-P.S.R. LAS BREAS</v>
          </cell>
          <cell r="I161">
            <v>10</v>
          </cell>
          <cell r="J161">
            <v>20</v>
          </cell>
          <cell r="K161">
            <v>23</v>
          </cell>
          <cell r="L161">
            <v>53</v>
          </cell>
        </row>
        <row r="162">
          <cell r="H162" t="str">
            <v>105413-P.S.R. SAMO ALTO</v>
          </cell>
          <cell r="I162">
            <v>71</v>
          </cell>
          <cell r="J162">
            <v>51</v>
          </cell>
          <cell r="K162">
            <v>38</v>
          </cell>
          <cell r="L162">
            <v>160</v>
          </cell>
        </row>
        <row r="163">
          <cell r="H163" t="str">
            <v>105414-P.S.R. SERON</v>
          </cell>
          <cell r="I163">
            <v>25</v>
          </cell>
          <cell r="J163">
            <v>26</v>
          </cell>
          <cell r="K163">
            <v>27</v>
          </cell>
          <cell r="L163">
            <v>78</v>
          </cell>
        </row>
        <row r="164">
          <cell r="H164" t="str">
            <v>105503-P.S.R. TABAQUEROS</v>
          </cell>
          <cell r="I164">
            <v>28</v>
          </cell>
          <cell r="J164">
            <v>21</v>
          </cell>
          <cell r="K164">
            <v>24</v>
          </cell>
          <cell r="L164">
            <v>73</v>
          </cell>
        </row>
        <row r="165">
          <cell r="H165" t="str">
            <v>Total general</v>
          </cell>
          <cell r="I165">
            <v>58183</v>
          </cell>
          <cell r="J165">
            <v>52579</v>
          </cell>
          <cell r="K165">
            <v>55726</v>
          </cell>
          <cell r="L165">
            <v>166488</v>
          </cell>
        </row>
      </sheetData>
      <sheetData sheetId="5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 t="str">
            <v>Total general</v>
          </cell>
        </row>
        <row r="5">
          <cell r="H5" t="str">
            <v>04101-LA SERENA</v>
          </cell>
          <cell r="I5">
            <v>996</v>
          </cell>
          <cell r="J5">
            <v>740</v>
          </cell>
          <cell r="K5">
            <v>1342</v>
          </cell>
          <cell r="L5">
            <v>3078</v>
          </cell>
        </row>
        <row r="6">
          <cell r="H6" t="str">
            <v>105100-HOSPITAL LA SERENA</v>
          </cell>
          <cell r="I6">
            <v>13</v>
          </cell>
          <cell r="J6"/>
          <cell r="K6"/>
          <cell r="L6">
            <v>13</v>
          </cell>
        </row>
        <row r="7">
          <cell r="H7" t="str">
            <v>105300-CES. CARDENAL CARO</v>
          </cell>
          <cell r="I7">
            <v>197</v>
          </cell>
          <cell r="J7">
            <v>62</v>
          </cell>
          <cell r="K7">
            <v>511</v>
          </cell>
          <cell r="L7">
            <v>770</v>
          </cell>
        </row>
        <row r="8">
          <cell r="H8" t="str">
            <v>105301-CES. LAS COMPAÑIAS</v>
          </cell>
          <cell r="I8">
            <v>76</v>
          </cell>
          <cell r="J8">
            <v>82</v>
          </cell>
          <cell r="K8">
            <v>88</v>
          </cell>
          <cell r="L8">
            <v>246</v>
          </cell>
        </row>
        <row r="9">
          <cell r="H9" t="str">
            <v>105302-CES. PEDRO AGUIRRE C.</v>
          </cell>
          <cell r="I9">
            <v>114</v>
          </cell>
          <cell r="J9">
            <v>70</v>
          </cell>
          <cell r="K9">
            <v>115</v>
          </cell>
          <cell r="L9">
            <v>299</v>
          </cell>
        </row>
        <row r="10">
          <cell r="H10" t="str">
            <v>105313-CES. SCHAFFHAUSER</v>
          </cell>
          <cell r="I10">
            <v>292</v>
          </cell>
          <cell r="J10">
            <v>295</v>
          </cell>
          <cell r="K10">
            <v>272</v>
          </cell>
          <cell r="L10">
            <v>859</v>
          </cell>
        </row>
        <row r="11">
          <cell r="H11" t="str">
            <v>105319-CES. CARDENAL R.S.H.</v>
          </cell>
          <cell r="I11">
            <v>97</v>
          </cell>
          <cell r="J11">
            <v>51</v>
          </cell>
          <cell r="K11">
            <v>104</v>
          </cell>
          <cell r="L11">
            <v>252</v>
          </cell>
        </row>
        <row r="12">
          <cell r="H12" t="str">
            <v>105325-CESFAM JUAN PABLO II</v>
          </cell>
          <cell r="I12">
            <v>97</v>
          </cell>
          <cell r="J12">
            <v>78</v>
          </cell>
          <cell r="K12">
            <v>122</v>
          </cell>
          <cell r="L12">
            <v>297</v>
          </cell>
        </row>
        <row r="13">
          <cell r="H13" t="str">
            <v xml:space="preserve">105400-P.S.R. ALGARROBITO            </v>
          </cell>
          <cell r="I13">
            <v>31</v>
          </cell>
          <cell r="J13">
            <v>21</v>
          </cell>
          <cell r="K13">
            <v>35</v>
          </cell>
          <cell r="L13">
            <v>87</v>
          </cell>
        </row>
        <row r="14">
          <cell r="H14" t="str">
            <v>105401-P.S.R. LAS ROJAS</v>
          </cell>
          <cell r="I14">
            <v>9</v>
          </cell>
          <cell r="J14">
            <v>12</v>
          </cell>
          <cell r="K14">
            <v>8</v>
          </cell>
          <cell r="L14">
            <v>29</v>
          </cell>
        </row>
        <row r="15">
          <cell r="H15" t="str">
            <v>105402-P.S.R. EL ROMERO</v>
          </cell>
          <cell r="I15">
            <v>5</v>
          </cell>
          <cell r="J15">
            <v>13</v>
          </cell>
          <cell r="K15">
            <v>1</v>
          </cell>
          <cell r="L15">
            <v>19</v>
          </cell>
        </row>
        <row r="16">
          <cell r="H16" t="str">
            <v>105499-P.S.R. LAMBERT</v>
          </cell>
          <cell r="I16">
            <v>11</v>
          </cell>
          <cell r="J16">
            <v>7</v>
          </cell>
          <cell r="K16">
            <v>3</v>
          </cell>
          <cell r="L16">
            <v>21</v>
          </cell>
        </row>
        <row r="17">
          <cell r="H17" t="str">
            <v>105700-CECOF VILLA EL INDIO</v>
          </cell>
          <cell r="I17">
            <v>13</v>
          </cell>
          <cell r="J17">
            <v>10</v>
          </cell>
          <cell r="K17">
            <v>35</v>
          </cell>
          <cell r="L17">
            <v>58</v>
          </cell>
        </row>
        <row r="18">
          <cell r="H18" t="str">
            <v>105701-CECOF VILLA ALEMANIA</v>
          </cell>
          <cell r="I18">
            <v>2</v>
          </cell>
          <cell r="J18">
            <v>9</v>
          </cell>
          <cell r="K18">
            <v>3</v>
          </cell>
          <cell r="L18">
            <v>14</v>
          </cell>
        </row>
        <row r="19">
          <cell r="H19" t="str">
            <v>105702-CECOF VILLA LAMBERT</v>
          </cell>
          <cell r="I19">
            <v>10</v>
          </cell>
          <cell r="J19">
            <v>7</v>
          </cell>
          <cell r="K19">
            <v>23</v>
          </cell>
          <cell r="L19">
            <v>40</v>
          </cell>
        </row>
        <row r="20">
          <cell r="H20" t="str">
            <v>200402-CECOF ARCOS DE PINAMAR</v>
          </cell>
          <cell r="I20">
            <v>29</v>
          </cell>
          <cell r="J20">
            <v>23</v>
          </cell>
          <cell r="K20">
            <v>22</v>
          </cell>
          <cell r="L20">
            <v>74</v>
          </cell>
        </row>
        <row r="21">
          <cell r="H21" t="str">
            <v>04102-COQUIMBO</v>
          </cell>
          <cell r="I21">
            <v>1052</v>
          </cell>
          <cell r="J21">
            <v>857</v>
          </cell>
          <cell r="K21">
            <v>957</v>
          </cell>
          <cell r="L21">
            <v>2866</v>
          </cell>
        </row>
        <row r="22">
          <cell r="H22" t="str">
            <v>105303-CES. SAN JUAN</v>
          </cell>
          <cell r="I22">
            <v>260</v>
          </cell>
          <cell r="J22">
            <v>123</v>
          </cell>
          <cell r="K22">
            <v>166</v>
          </cell>
          <cell r="L22">
            <v>549</v>
          </cell>
        </row>
        <row r="23">
          <cell r="H23" t="str">
            <v>105304-CES. SANTA CECILIA</v>
          </cell>
          <cell r="I23">
            <v>86</v>
          </cell>
          <cell r="J23">
            <v>126</v>
          </cell>
          <cell r="K23">
            <v>145</v>
          </cell>
          <cell r="L23">
            <v>357</v>
          </cell>
        </row>
        <row r="24">
          <cell r="H24" t="str">
            <v>105305-CES. TIERRAS BLANCAS</v>
          </cell>
          <cell r="I24">
            <v>203</v>
          </cell>
          <cell r="J24">
            <v>156</v>
          </cell>
          <cell r="K24">
            <v>227</v>
          </cell>
          <cell r="L24">
            <v>586</v>
          </cell>
        </row>
        <row r="25">
          <cell r="H25" t="str">
            <v>105321-CES. RURAL  TONGOY</v>
          </cell>
          <cell r="I25">
            <v>133</v>
          </cell>
          <cell r="J25">
            <v>75</v>
          </cell>
          <cell r="K25">
            <v>66</v>
          </cell>
          <cell r="L25">
            <v>274</v>
          </cell>
        </row>
        <row r="26">
          <cell r="H26" t="str">
            <v>105323-CES. DR. SERGIO AGUILAR</v>
          </cell>
          <cell r="I26">
            <v>230</v>
          </cell>
          <cell r="J26">
            <v>268</v>
          </cell>
          <cell r="K26">
            <v>259</v>
          </cell>
          <cell r="L26">
            <v>757</v>
          </cell>
        </row>
        <row r="27">
          <cell r="H27" t="str">
            <v xml:space="preserve">105404-P.S.R. EL TANGUE                         </v>
          </cell>
          <cell r="I27"/>
          <cell r="J27"/>
          <cell r="K27">
            <v>1</v>
          </cell>
          <cell r="L27">
            <v>1</v>
          </cell>
        </row>
        <row r="28">
          <cell r="H28" t="str">
            <v>105405-P.S.R. GUANAQUEROS</v>
          </cell>
          <cell r="I28">
            <v>16</v>
          </cell>
          <cell r="J28">
            <v>14</v>
          </cell>
          <cell r="K28">
            <v>8</v>
          </cell>
          <cell r="L28">
            <v>38</v>
          </cell>
        </row>
        <row r="29">
          <cell r="H29" t="str">
            <v>105406-P.S.R. PAN DE AZUCAR</v>
          </cell>
          <cell r="I29">
            <v>57</v>
          </cell>
          <cell r="J29">
            <v>24</v>
          </cell>
          <cell r="K29">
            <v>25</v>
          </cell>
          <cell r="L29">
            <v>106</v>
          </cell>
        </row>
        <row r="30">
          <cell r="H30" t="str">
            <v>105407-P.S.R. TAMBILLOS</v>
          </cell>
          <cell r="I30"/>
          <cell r="J30">
            <v>1</v>
          </cell>
          <cell r="K30">
            <v>3</v>
          </cell>
          <cell r="L30">
            <v>4</v>
          </cell>
        </row>
        <row r="31">
          <cell r="H31" t="str">
            <v>105705-CECOF EL ALBA</v>
          </cell>
          <cell r="I31">
            <v>30</v>
          </cell>
          <cell r="J31">
            <v>12</v>
          </cell>
          <cell r="K31">
            <v>28</v>
          </cell>
          <cell r="L31">
            <v>70</v>
          </cell>
        </row>
        <row r="32">
          <cell r="H32" t="str">
            <v>200273-CECOF PUNTA MIRA</v>
          </cell>
          <cell r="I32">
            <v>37</v>
          </cell>
          <cell r="J32">
            <v>58</v>
          </cell>
          <cell r="K32">
            <v>29</v>
          </cell>
          <cell r="L32">
            <v>124</v>
          </cell>
        </row>
        <row r="33">
          <cell r="H33" t="str">
            <v>04103-ANDACOLLO</v>
          </cell>
          <cell r="I33">
            <v>64</v>
          </cell>
          <cell r="J33">
            <v>53</v>
          </cell>
          <cell r="K33">
            <v>75</v>
          </cell>
          <cell r="L33">
            <v>192</v>
          </cell>
        </row>
        <row r="34">
          <cell r="H34" t="str">
            <v>105106-HOSPITAL ANDACOLLO</v>
          </cell>
          <cell r="I34">
            <v>64</v>
          </cell>
          <cell r="J34">
            <v>53</v>
          </cell>
          <cell r="K34">
            <v>75</v>
          </cell>
          <cell r="L34">
            <v>192</v>
          </cell>
        </row>
        <row r="35">
          <cell r="H35" t="str">
            <v>04104-LA HIGUERA</v>
          </cell>
          <cell r="I35">
            <v>19</v>
          </cell>
          <cell r="J35">
            <v>37</v>
          </cell>
          <cell r="K35">
            <v>31</v>
          </cell>
          <cell r="L35">
            <v>87</v>
          </cell>
        </row>
        <row r="36">
          <cell r="H36" t="str">
            <v>105314-CES. LA HIGUERA</v>
          </cell>
          <cell r="I36">
            <v>2</v>
          </cell>
          <cell r="J36">
            <v>8</v>
          </cell>
          <cell r="K36">
            <v>6</v>
          </cell>
          <cell r="L36">
            <v>16</v>
          </cell>
        </row>
        <row r="37">
          <cell r="H37" t="str">
            <v xml:space="preserve">105500-P.S.R. CALETA HORNOS        </v>
          </cell>
          <cell r="I37">
            <v>1</v>
          </cell>
          <cell r="J37">
            <v>10</v>
          </cell>
          <cell r="K37">
            <v>6</v>
          </cell>
          <cell r="L37">
            <v>17</v>
          </cell>
        </row>
        <row r="38">
          <cell r="H38" t="str">
            <v>105505-P.S.R. LOS CHOROS</v>
          </cell>
          <cell r="I38">
            <v>8</v>
          </cell>
          <cell r="J38">
            <v>9</v>
          </cell>
          <cell r="K38">
            <v>7</v>
          </cell>
          <cell r="L38">
            <v>24</v>
          </cell>
        </row>
        <row r="39">
          <cell r="H39" t="str">
            <v>105506-P.S.R. EL TRAPICHE</v>
          </cell>
          <cell r="I39">
            <v>8</v>
          </cell>
          <cell r="J39">
            <v>10</v>
          </cell>
          <cell r="K39">
            <v>12</v>
          </cell>
          <cell r="L39">
            <v>30</v>
          </cell>
        </row>
        <row r="40">
          <cell r="H40" t="str">
            <v>04105-PAIHUANO</v>
          </cell>
          <cell r="I40">
            <v>47</v>
          </cell>
          <cell r="J40">
            <v>42</v>
          </cell>
          <cell r="K40">
            <v>62</v>
          </cell>
          <cell r="L40">
            <v>151</v>
          </cell>
        </row>
        <row r="41">
          <cell r="H41" t="str">
            <v>105306-CES. PAIHUANO</v>
          </cell>
          <cell r="I41">
            <v>36</v>
          </cell>
          <cell r="J41">
            <v>23</v>
          </cell>
          <cell r="K41">
            <v>29</v>
          </cell>
          <cell r="L41">
            <v>88</v>
          </cell>
        </row>
        <row r="42">
          <cell r="H42" t="str">
            <v>105475-P.S.R. HORCON</v>
          </cell>
          <cell r="I42">
            <v>3</v>
          </cell>
          <cell r="J42">
            <v>1</v>
          </cell>
          <cell r="K42">
            <v>3</v>
          </cell>
          <cell r="L42">
            <v>7</v>
          </cell>
        </row>
        <row r="43">
          <cell r="H43" t="str">
            <v>105476-P.S.R. MONTE GRANDE</v>
          </cell>
          <cell r="I43">
            <v>2</v>
          </cell>
          <cell r="J43">
            <v>5</v>
          </cell>
          <cell r="K43">
            <v>6</v>
          </cell>
          <cell r="L43">
            <v>13</v>
          </cell>
        </row>
        <row r="44">
          <cell r="H44" t="str">
            <v>105477-P.S.R. PISCO ELQUI</v>
          </cell>
          <cell r="I44">
            <v>6</v>
          </cell>
          <cell r="J44">
            <v>13</v>
          </cell>
          <cell r="K44">
            <v>24</v>
          </cell>
          <cell r="L44">
            <v>43</v>
          </cell>
        </row>
        <row r="45">
          <cell r="H45" t="str">
            <v>04106-VICUÑA</v>
          </cell>
          <cell r="I45">
            <v>234</v>
          </cell>
          <cell r="J45">
            <v>182</v>
          </cell>
          <cell r="K45">
            <v>155</v>
          </cell>
          <cell r="L45">
            <v>571</v>
          </cell>
        </row>
        <row r="46">
          <cell r="H46" t="str">
            <v>105107-HOSPITAL VICUÑA</v>
          </cell>
          <cell r="I46">
            <v>50</v>
          </cell>
          <cell r="J46">
            <v>38</v>
          </cell>
          <cell r="K46">
            <v>30</v>
          </cell>
          <cell r="L46">
            <v>118</v>
          </cell>
        </row>
        <row r="47">
          <cell r="H47" t="str">
            <v>105467-P.S.R. DIAGUITAS</v>
          </cell>
          <cell r="I47">
            <v>17</v>
          </cell>
          <cell r="J47">
            <v>14</v>
          </cell>
          <cell r="K47">
            <v>22</v>
          </cell>
          <cell r="L47">
            <v>53</v>
          </cell>
        </row>
        <row r="48">
          <cell r="H48" t="str">
            <v>105468-P.S.R. EL MOLLE</v>
          </cell>
          <cell r="I48">
            <v>20</v>
          </cell>
          <cell r="J48">
            <v>27</v>
          </cell>
          <cell r="K48">
            <v>3</v>
          </cell>
          <cell r="L48">
            <v>50</v>
          </cell>
        </row>
        <row r="49">
          <cell r="H49" t="str">
            <v>105469-P.S.R. EL TAMBO</v>
          </cell>
          <cell r="I49">
            <v>22</v>
          </cell>
          <cell r="J49">
            <v>14</v>
          </cell>
          <cell r="K49">
            <v>9</v>
          </cell>
          <cell r="L49">
            <v>45</v>
          </cell>
        </row>
        <row r="50">
          <cell r="H50" t="str">
            <v>105470-P.S.R. HUANTA</v>
          </cell>
          <cell r="I50">
            <v>7</v>
          </cell>
          <cell r="J50">
            <v>1</v>
          </cell>
          <cell r="K50">
            <v>3</v>
          </cell>
          <cell r="L50">
            <v>11</v>
          </cell>
        </row>
        <row r="51">
          <cell r="H51" t="str">
            <v>105471-P.S.R. PERALILLO</v>
          </cell>
          <cell r="I51">
            <v>27</v>
          </cell>
          <cell r="J51">
            <v>24</v>
          </cell>
          <cell r="K51">
            <v>38</v>
          </cell>
          <cell r="L51">
            <v>89</v>
          </cell>
        </row>
        <row r="52">
          <cell r="H52" t="str">
            <v>105472-P.S.R. RIVADAVIA</v>
          </cell>
          <cell r="I52">
            <v>23</v>
          </cell>
          <cell r="J52">
            <v>13</v>
          </cell>
          <cell r="K52">
            <v>12</v>
          </cell>
          <cell r="L52">
            <v>48</v>
          </cell>
        </row>
        <row r="53">
          <cell r="H53" t="str">
            <v>105473-P.S.R. TALCUNA</v>
          </cell>
          <cell r="I53">
            <v>25</v>
          </cell>
          <cell r="J53">
            <v>20</v>
          </cell>
          <cell r="K53">
            <v>8</v>
          </cell>
          <cell r="L53">
            <v>53</v>
          </cell>
        </row>
        <row r="54">
          <cell r="H54" t="str">
            <v>105474-P.S.R. CHAPILCA</v>
          </cell>
          <cell r="I54">
            <v>5</v>
          </cell>
          <cell r="J54">
            <v>4</v>
          </cell>
          <cell r="K54">
            <v>5</v>
          </cell>
          <cell r="L54">
            <v>14</v>
          </cell>
        </row>
        <row r="55">
          <cell r="H55" t="str">
            <v>105502-P.S.R. CALINGASTA</v>
          </cell>
          <cell r="I55">
            <v>27</v>
          </cell>
          <cell r="J55">
            <v>22</v>
          </cell>
          <cell r="K55">
            <v>18</v>
          </cell>
          <cell r="L55">
            <v>67</v>
          </cell>
        </row>
        <row r="56">
          <cell r="H56" t="str">
            <v>105509-P.S.R. GUALLIGUAICA</v>
          </cell>
          <cell r="I56">
            <v>11</v>
          </cell>
          <cell r="J56">
            <v>5</v>
          </cell>
          <cell r="K56">
            <v>7</v>
          </cell>
          <cell r="L56">
            <v>23</v>
          </cell>
        </row>
        <row r="57">
          <cell r="H57" t="str">
            <v>04201-ILLAPEL</v>
          </cell>
          <cell r="I57">
            <v>224</v>
          </cell>
          <cell r="J57">
            <v>260</v>
          </cell>
          <cell r="K57">
            <v>294</v>
          </cell>
          <cell r="L57">
            <v>778</v>
          </cell>
        </row>
        <row r="58">
          <cell r="H58" t="str">
            <v>105103-HOSPITAL ILLAPEL</v>
          </cell>
          <cell r="I58">
            <v>18</v>
          </cell>
          <cell r="J58">
            <v>13</v>
          </cell>
          <cell r="K58">
            <v>11</v>
          </cell>
          <cell r="L58">
            <v>42</v>
          </cell>
        </row>
        <row r="59">
          <cell r="H59" t="str">
            <v>105326-CESFAM SAN RAFAEL</v>
          </cell>
          <cell r="I59">
            <v>68</v>
          </cell>
          <cell r="J59">
            <v>56</v>
          </cell>
          <cell r="K59">
            <v>104</v>
          </cell>
          <cell r="L59">
            <v>228</v>
          </cell>
        </row>
        <row r="60">
          <cell r="H60" t="str">
            <v xml:space="preserve">105443-P.S.R. CARCAMO                   </v>
          </cell>
          <cell r="I60">
            <v>4</v>
          </cell>
          <cell r="J60">
            <v>9</v>
          </cell>
          <cell r="K60">
            <v>31</v>
          </cell>
          <cell r="L60">
            <v>44</v>
          </cell>
        </row>
        <row r="61">
          <cell r="H61" t="str">
            <v>105444-P.S.R. HUINTIL</v>
          </cell>
          <cell r="I61">
            <v>0</v>
          </cell>
          <cell r="J61">
            <v>8</v>
          </cell>
          <cell r="K61">
            <v>3</v>
          </cell>
          <cell r="L61">
            <v>11</v>
          </cell>
        </row>
        <row r="62">
          <cell r="H62" t="str">
            <v>105445-P.S.R. LIMAHUIDA</v>
          </cell>
          <cell r="I62">
            <v>2</v>
          </cell>
          <cell r="J62">
            <v>4</v>
          </cell>
          <cell r="K62">
            <v>6</v>
          </cell>
          <cell r="L62">
            <v>12</v>
          </cell>
        </row>
        <row r="63">
          <cell r="H63" t="str">
            <v>105446-P.S.R. MATANCILLA</v>
          </cell>
          <cell r="I63">
            <v>10</v>
          </cell>
          <cell r="J63"/>
          <cell r="K63">
            <v>2</v>
          </cell>
          <cell r="L63">
            <v>12</v>
          </cell>
        </row>
        <row r="64">
          <cell r="H64" t="str">
            <v>105447-P.S.R. PERALILLO</v>
          </cell>
          <cell r="I64">
            <v>1</v>
          </cell>
          <cell r="J64"/>
          <cell r="K64"/>
          <cell r="L64">
            <v>1</v>
          </cell>
        </row>
        <row r="65">
          <cell r="H65" t="str">
            <v>105448-P.S.R. SANTA VIRGINIA</v>
          </cell>
          <cell r="I65"/>
          <cell r="J65">
            <v>3</v>
          </cell>
          <cell r="K65"/>
          <cell r="L65">
            <v>3</v>
          </cell>
        </row>
        <row r="66">
          <cell r="H66" t="str">
            <v>105449-P.S.R. TUNGA NORTE</v>
          </cell>
          <cell r="I66">
            <v>6</v>
          </cell>
          <cell r="J66"/>
          <cell r="K66"/>
          <cell r="L66">
            <v>6</v>
          </cell>
        </row>
        <row r="67">
          <cell r="H67" t="str">
            <v>105485-P.S.R. PLAN DE HORNOS</v>
          </cell>
          <cell r="I67">
            <v>4</v>
          </cell>
          <cell r="J67">
            <v>7</v>
          </cell>
          <cell r="K67">
            <v>2</v>
          </cell>
          <cell r="L67">
            <v>13</v>
          </cell>
        </row>
        <row r="68">
          <cell r="H68" t="str">
            <v>105486-P.S.R. TUNGA SUR</v>
          </cell>
          <cell r="I68">
            <v>8</v>
          </cell>
          <cell r="J68">
            <v>15</v>
          </cell>
          <cell r="K68">
            <v>4</v>
          </cell>
          <cell r="L68">
            <v>27</v>
          </cell>
        </row>
        <row r="69">
          <cell r="H69" t="str">
            <v>105487-P.S.R. CAÑAS UNO</v>
          </cell>
          <cell r="I69">
            <v>3</v>
          </cell>
          <cell r="J69">
            <v>7</v>
          </cell>
          <cell r="K69">
            <v>2</v>
          </cell>
          <cell r="L69">
            <v>12</v>
          </cell>
        </row>
        <row r="70">
          <cell r="H70" t="str">
            <v>105496-P.S.R. PINTACURA SUR</v>
          </cell>
          <cell r="I70">
            <v>2</v>
          </cell>
          <cell r="J70"/>
          <cell r="K70">
            <v>2</v>
          </cell>
          <cell r="L70">
            <v>4</v>
          </cell>
        </row>
        <row r="71">
          <cell r="H71" t="str">
            <v>105504-P.S.R. SOCAVON</v>
          </cell>
          <cell r="I71">
            <v>1</v>
          </cell>
          <cell r="J71"/>
          <cell r="K71"/>
          <cell r="L71">
            <v>1</v>
          </cell>
        </row>
        <row r="72">
          <cell r="H72" t="str">
            <v>200366-CESFAM URBANO II</v>
          </cell>
          <cell r="I72">
            <v>97</v>
          </cell>
          <cell r="J72">
            <v>138</v>
          </cell>
          <cell r="K72">
            <v>127</v>
          </cell>
          <cell r="L72">
            <v>362</v>
          </cell>
        </row>
        <row r="73">
          <cell r="H73" t="str">
            <v>04202-CANELA</v>
          </cell>
          <cell r="I73">
            <v>64</v>
          </cell>
          <cell r="J73">
            <v>9</v>
          </cell>
          <cell r="K73">
            <v>41</v>
          </cell>
          <cell r="L73">
            <v>114</v>
          </cell>
        </row>
        <row r="74">
          <cell r="H74" t="str">
            <v>105309-CES. RURAL CANELA</v>
          </cell>
          <cell r="I74">
            <v>64</v>
          </cell>
          <cell r="J74">
            <v>9</v>
          </cell>
          <cell r="K74">
            <v>41</v>
          </cell>
          <cell r="L74">
            <v>114</v>
          </cell>
        </row>
        <row r="75">
          <cell r="H75" t="str">
            <v>04203-LOS VILOS</v>
          </cell>
          <cell r="I75">
            <v>204</v>
          </cell>
          <cell r="J75">
            <v>136</v>
          </cell>
          <cell r="K75">
            <v>199</v>
          </cell>
          <cell r="L75">
            <v>539</v>
          </cell>
        </row>
        <row r="76">
          <cell r="H76" t="str">
            <v>105108-HOSPITAL LOS VILOS</v>
          </cell>
          <cell r="I76">
            <v>97</v>
          </cell>
          <cell r="J76">
            <v>55</v>
          </cell>
          <cell r="K76">
            <v>77</v>
          </cell>
          <cell r="L76">
            <v>229</v>
          </cell>
        </row>
        <row r="77">
          <cell r="H77" t="str">
            <v xml:space="preserve">105478-P.S.R. CAIMANES                   </v>
          </cell>
          <cell r="I77">
            <v>12</v>
          </cell>
          <cell r="J77">
            <v>13</v>
          </cell>
          <cell r="K77">
            <v>18</v>
          </cell>
          <cell r="L77">
            <v>43</v>
          </cell>
        </row>
        <row r="78">
          <cell r="H78" t="str">
            <v>105479-P.S.R. GUANGUALI</v>
          </cell>
          <cell r="I78">
            <v>11</v>
          </cell>
          <cell r="J78">
            <v>10</v>
          </cell>
          <cell r="K78">
            <v>18</v>
          </cell>
          <cell r="L78">
            <v>39</v>
          </cell>
        </row>
        <row r="79">
          <cell r="H79" t="str">
            <v>105480-P.S.R. QUILIMARI</v>
          </cell>
          <cell r="I79">
            <v>74</v>
          </cell>
          <cell r="J79">
            <v>42</v>
          </cell>
          <cell r="K79">
            <v>55</v>
          </cell>
          <cell r="L79">
            <v>171</v>
          </cell>
        </row>
        <row r="80">
          <cell r="H80" t="str">
            <v>105481-P.S.R. TILAMA</v>
          </cell>
          <cell r="I80">
            <v>7</v>
          </cell>
          <cell r="J80">
            <v>7</v>
          </cell>
          <cell r="K80">
            <v>11</v>
          </cell>
          <cell r="L80">
            <v>25</v>
          </cell>
        </row>
        <row r="81">
          <cell r="H81" t="str">
            <v>105511-P.S.R. LOS CONDORES</v>
          </cell>
          <cell r="I81">
            <v>3</v>
          </cell>
          <cell r="J81">
            <v>9</v>
          </cell>
          <cell r="K81">
            <v>20</v>
          </cell>
          <cell r="L81">
            <v>32</v>
          </cell>
        </row>
        <row r="82">
          <cell r="H82" t="str">
            <v>04204-SALAMANCA</v>
          </cell>
          <cell r="I82">
            <v>94</v>
          </cell>
          <cell r="J82">
            <v>140</v>
          </cell>
          <cell r="K82">
            <v>159</v>
          </cell>
          <cell r="L82">
            <v>393</v>
          </cell>
        </row>
        <row r="83">
          <cell r="H83" t="str">
            <v>105104-HOSPITAL SALAMANCA</v>
          </cell>
          <cell r="I83">
            <v>32</v>
          </cell>
          <cell r="J83">
            <v>68</v>
          </cell>
          <cell r="K83">
            <v>65</v>
          </cell>
          <cell r="L83">
            <v>165</v>
          </cell>
        </row>
        <row r="84">
          <cell r="H84" t="str">
            <v xml:space="preserve">105452-P.S.R. CUNCUMEN                 </v>
          </cell>
          <cell r="I84">
            <v>2</v>
          </cell>
          <cell r="J84"/>
          <cell r="K84">
            <v>4</v>
          </cell>
          <cell r="L84">
            <v>6</v>
          </cell>
        </row>
        <row r="85">
          <cell r="H85" t="str">
            <v>105453-P.S.R. TRANQUILLA</v>
          </cell>
          <cell r="I85">
            <v>9</v>
          </cell>
          <cell r="J85">
            <v>8</v>
          </cell>
          <cell r="K85">
            <v>11</v>
          </cell>
          <cell r="L85">
            <v>28</v>
          </cell>
        </row>
        <row r="86">
          <cell r="H86" t="str">
            <v>105454-P.S.R. CUNLAGUA</v>
          </cell>
          <cell r="I86">
            <v>11</v>
          </cell>
          <cell r="J86"/>
          <cell r="K86">
            <v>6</v>
          </cell>
          <cell r="L86">
            <v>17</v>
          </cell>
        </row>
        <row r="87">
          <cell r="H87" t="str">
            <v>105455-P.S.R. CHILLEPIN</v>
          </cell>
          <cell r="I87">
            <v>2</v>
          </cell>
          <cell r="J87">
            <v>2</v>
          </cell>
          <cell r="K87">
            <v>6</v>
          </cell>
          <cell r="L87">
            <v>10</v>
          </cell>
        </row>
        <row r="88">
          <cell r="H88" t="str">
            <v>105456-P.S.R. LLIMPO</v>
          </cell>
          <cell r="I88">
            <v>5</v>
          </cell>
          <cell r="J88">
            <v>6</v>
          </cell>
          <cell r="K88">
            <v>8</v>
          </cell>
          <cell r="L88">
            <v>19</v>
          </cell>
        </row>
        <row r="89">
          <cell r="H89" t="str">
            <v>105457-P.S.R. SAN AGUSTIN</v>
          </cell>
          <cell r="I89">
            <v>4</v>
          </cell>
          <cell r="J89">
            <v>6</v>
          </cell>
          <cell r="K89">
            <v>4</v>
          </cell>
          <cell r="L89">
            <v>14</v>
          </cell>
        </row>
        <row r="90">
          <cell r="H90" t="str">
            <v>105458-P.S.R. TAHUINCO</v>
          </cell>
          <cell r="I90">
            <v>6</v>
          </cell>
          <cell r="J90">
            <v>7</v>
          </cell>
          <cell r="K90">
            <v>11</v>
          </cell>
          <cell r="L90">
            <v>24</v>
          </cell>
        </row>
        <row r="91">
          <cell r="H91" t="str">
            <v>105491-P.S.R. QUELEN BAJO</v>
          </cell>
          <cell r="I91">
            <v>19</v>
          </cell>
          <cell r="J91">
            <v>32</v>
          </cell>
          <cell r="K91">
            <v>31</v>
          </cell>
          <cell r="L91">
            <v>82</v>
          </cell>
        </row>
        <row r="92">
          <cell r="H92" t="str">
            <v>105492-P.S.R. CAMISA</v>
          </cell>
          <cell r="I92">
            <v>1</v>
          </cell>
          <cell r="J92">
            <v>2</v>
          </cell>
          <cell r="K92">
            <v>4</v>
          </cell>
          <cell r="L92">
            <v>7</v>
          </cell>
        </row>
        <row r="93">
          <cell r="H93" t="str">
            <v>105501-P.S.R. ARBOLEDA GRANDE</v>
          </cell>
          <cell r="I93">
            <v>3</v>
          </cell>
          <cell r="J93">
            <v>9</v>
          </cell>
          <cell r="K93">
            <v>9</v>
          </cell>
          <cell r="L93">
            <v>21</v>
          </cell>
        </row>
        <row r="94">
          <cell r="H94" t="str">
            <v>04301-OVALLE</v>
          </cell>
          <cell r="I94">
            <v>494</v>
          </cell>
          <cell r="J94">
            <v>532</v>
          </cell>
          <cell r="K94">
            <v>583</v>
          </cell>
          <cell r="L94">
            <v>1609</v>
          </cell>
        </row>
        <row r="95">
          <cell r="H95" t="str">
            <v>105315-CES. RURAL C. DE TAMAYA</v>
          </cell>
          <cell r="I95">
            <v>54</v>
          </cell>
          <cell r="J95">
            <v>41</v>
          </cell>
          <cell r="K95">
            <v>49</v>
          </cell>
          <cell r="L95">
            <v>144</v>
          </cell>
        </row>
        <row r="96">
          <cell r="H96" t="str">
            <v>105317-CES. JORGE JORDAN D.</v>
          </cell>
          <cell r="I96">
            <v>65</v>
          </cell>
          <cell r="J96">
            <v>93</v>
          </cell>
          <cell r="K96">
            <v>116</v>
          </cell>
          <cell r="L96">
            <v>274</v>
          </cell>
        </row>
        <row r="97">
          <cell r="H97" t="str">
            <v>105322-CES. MARCOS MACUADA</v>
          </cell>
          <cell r="I97">
            <v>103</v>
          </cell>
          <cell r="J97">
            <v>98</v>
          </cell>
          <cell r="K97">
            <v>138</v>
          </cell>
          <cell r="L97">
            <v>339</v>
          </cell>
        </row>
        <row r="98">
          <cell r="H98" t="str">
            <v>105324-CES. SOTAQUI</v>
          </cell>
          <cell r="I98">
            <v>26</v>
          </cell>
          <cell r="J98">
            <v>28</v>
          </cell>
          <cell r="K98">
            <v>24</v>
          </cell>
          <cell r="L98">
            <v>78</v>
          </cell>
        </row>
        <row r="99">
          <cell r="H99" t="str">
            <v>105415-P.S.R. BARRAZA</v>
          </cell>
          <cell r="I99"/>
          <cell r="J99">
            <v>5</v>
          </cell>
          <cell r="K99">
            <v>3</v>
          </cell>
          <cell r="L99">
            <v>8</v>
          </cell>
        </row>
        <row r="100">
          <cell r="H100" t="str">
            <v xml:space="preserve">105416-P.S.R. CAMARICO                  </v>
          </cell>
          <cell r="I100">
            <v>4</v>
          </cell>
          <cell r="J100">
            <v>9</v>
          </cell>
          <cell r="K100">
            <v>17</v>
          </cell>
          <cell r="L100">
            <v>30</v>
          </cell>
        </row>
        <row r="101">
          <cell r="H101" t="str">
            <v>105417-P.S.R. ALCONES BAJOS</v>
          </cell>
          <cell r="I101">
            <v>8</v>
          </cell>
          <cell r="J101"/>
          <cell r="K101">
            <v>1</v>
          </cell>
          <cell r="L101">
            <v>9</v>
          </cell>
        </row>
        <row r="102">
          <cell r="H102" t="str">
            <v>105419-P.S.R. LAS SOSSAS</v>
          </cell>
          <cell r="I102"/>
          <cell r="J102"/>
          <cell r="K102">
            <v>3</v>
          </cell>
          <cell r="L102">
            <v>3</v>
          </cell>
        </row>
        <row r="103">
          <cell r="H103" t="str">
            <v>105422-P.S.R. HORNILLOS</v>
          </cell>
          <cell r="I103">
            <v>4</v>
          </cell>
          <cell r="J103">
            <v>5</v>
          </cell>
          <cell r="K103">
            <v>5</v>
          </cell>
          <cell r="L103">
            <v>14</v>
          </cell>
        </row>
        <row r="104">
          <cell r="H104" t="str">
            <v>105437-P.S.R. CHALINGA</v>
          </cell>
          <cell r="I104">
            <v>1</v>
          </cell>
          <cell r="J104">
            <v>11</v>
          </cell>
          <cell r="K104">
            <v>21</v>
          </cell>
          <cell r="L104">
            <v>33</v>
          </cell>
        </row>
        <row r="105">
          <cell r="H105" t="str">
            <v>105439-P.S.R. CERRO BLANCO</v>
          </cell>
          <cell r="I105">
            <v>6</v>
          </cell>
          <cell r="J105">
            <v>7</v>
          </cell>
          <cell r="K105">
            <v>1</v>
          </cell>
          <cell r="L105">
            <v>14</v>
          </cell>
        </row>
        <row r="106">
          <cell r="H106" t="str">
            <v>105507-P.S.R. HUAMALATA</v>
          </cell>
          <cell r="I106">
            <v>21</v>
          </cell>
          <cell r="J106">
            <v>16</v>
          </cell>
          <cell r="K106">
            <v>28</v>
          </cell>
          <cell r="L106">
            <v>65</v>
          </cell>
        </row>
        <row r="107">
          <cell r="H107" t="str">
            <v>105510-P.S.R. RECOLETA</v>
          </cell>
          <cell r="I107">
            <v>13</v>
          </cell>
          <cell r="J107">
            <v>19</v>
          </cell>
          <cell r="K107">
            <v>27</v>
          </cell>
          <cell r="L107">
            <v>59</v>
          </cell>
        </row>
        <row r="108">
          <cell r="H108" t="str">
            <v>105722-CECOF SAN JOSE DE LA DEHESA</v>
          </cell>
          <cell r="I108">
            <v>109</v>
          </cell>
          <cell r="J108">
            <v>90</v>
          </cell>
          <cell r="K108">
            <v>94</v>
          </cell>
          <cell r="L108">
            <v>293</v>
          </cell>
        </row>
        <row r="109">
          <cell r="H109" t="str">
            <v>105723-CECOF LIMARI</v>
          </cell>
          <cell r="I109">
            <v>36</v>
          </cell>
          <cell r="J109">
            <v>31</v>
          </cell>
          <cell r="K109">
            <v>17</v>
          </cell>
          <cell r="L109">
            <v>84</v>
          </cell>
        </row>
        <row r="110">
          <cell r="H110" t="str">
            <v>200258-CECOF LOS COPIHUES</v>
          </cell>
          <cell r="I110">
            <v>35</v>
          </cell>
          <cell r="J110">
            <v>55</v>
          </cell>
          <cell r="K110">
            <v>34</v>
          </cell>
          <cell r="L110">
            <v>124</v>
          </cell>
        </row>
        <row r="111">
          <cell r="H111" t="str">
            <v>200367-CECOF COLONIA LIMARÍ</v>
          </cell>
          <cell r="I111">
            <v>9</v>
          </cell>
          <cell r="J111">
            <v>24</v>
          </cell>
          <cell r="K111">
            <v>5</v>
          </cell>
          <cell r="L111">
            <v>38</v>
          </cell>
        </row>
        <row r="112">
          <cell r="H112" t="str">
            <v>04302-COMBARBALÁ</v>
          </cell>
          <cell r="I112">
            <v>100</v>
          </cell>
          <cell r="J112">
            <v>113</v>
          </cell>
          <cell r="K112">
            <v>169</v>
          </cell>
          <cell r="L112">
            <v>382</v>
          </cell>
        </row>
        <row r="113">
          <cell r="H113" t="str">
            <v>105105-HOSPITAL COMBARBALÁ</v>
          </cell>
          <cell r="I113">
            <v>25</v>
          </cell>
          <cell r="J113">
            <v>44</v>
          </cell>
          <cell r="K113">
            <v>33</v>
          </cell>
          <cell r="L113">
            <v>102</v>
          </cell>
        </row>
        <row r="114">
          <cell r="H114" t="str">
            <v>105433-P.S.R. SAN LORENZO</v>
          </cell>
          <cell r="I114">
            <v>5</v>
          </cell>
          <cell r="J114">
            <v>4</v>
          </cell>
          <cell r="K114">
            <v>1</v>
          </cell>
          <cell r="L114">
            <v>10</v>
          </cell>
        </row>
        <row r="115">
          <cell r="H115" t="str">
            <v>105434-P.S.R. SAN MARCOS</v>
          </cell>
          <cell r="I115">
            <v>13</v>
          </cell>
          <cell r="J115">
            <v>10</v>
          </cell>
          <cell r="K115">
            <v>16</v>
          </cell>
          <cell r="L115">
            <v>39</v>
          </cell>
        </row>
        <row r="116">
          <cell r="H116" t="str">
            <v>105441-P.S.R. MANQUEHUA</v>
          </cell>
          <cell r="I116">
            <v>5</v>
          </cell>
          <cell r="J116">
            <v>11</v>
          </cell>
          <cell r="K116">
            <v>11</v>
          </cell>
          <cell r="L116">
            <v>27</v>
          </cell>
        </row>
        <row r="117">
          <cell r="H117" t="str">
            <v xml:space="preserve">105459-P.S.R. BARRANCAS                </v>
          </cell>
          <cell r="I117">
            <v>16</v>
          </cell>
          <cell r="J117">
            <v>13</v>
          </cell>
          <cell r="K117">
            <v>15</v>
          </cell>
          <cell r="L117">
            <v>44</v>
          </cell>
        </row>
        <row r="118">
          <cell r="H118" t="str">
            <v>105460-P.S.R. COGOTI 18</v>
          </cell>
          <cell r="I118">
            <v>7</v>
          </cell>
          <cell r="J118">
            <v>7</v>
          </cell>
          <cell r="K118">
            <v>9</v>
          </cell>
          <cell r="L118">
            <v>23</v>
          </cell>
        </row>
        <row r="119">
          <cell r="H119" t="str">
            <v>105461-P.S.R. EL HUACHO</v>
          </cell>
          <cell r="I119">
            <v>4</v>
          </cell>
          <cell r="J119">
            <v>2</v>
          </cell>
          <cell r="K119">
            <v>1</v>
          </cell>
          <cell r="L119">
            <v>7</v>
          </cell>
        </row>
        <row r="120">
          <cell r="H120" t="str">
            <v>105462-P.S.R. EL SAUCE</v>
          </cell>
          <cell r="I120">
            <v>1</v>
          </cell>
          <cell r="J120"/>
          <cell r="K120">
            <v>6</v>
          </cell>
          <cell r="L120">
            <v>7</v>
          </cell>
        </row>
        <row r="121">
          <cell r="H121" t="str">
            <v>105463-P.S.R. QUILITAPIA</v>
          </cell>
          <cell r="I121">
            <v>3</v>
          </cell>
          <cell r="J121"/>
          <cell r="K121">
            <v>28</v>
          </cell>
          <cell r="L121">
            <v>31</v>
          </cell>
        </row>
        <row r="122">
          <cell r="H122" t="str">
            <v>105464-P.S.R. LA LIGUA</v>
          </cell>
          <cell r="I122">
            <v>10</v>
          </cell>
          <cell r="J122">
            <v>5</v>
          </cell>
          <cell r="K122">
            <v>20</v>
          </cell>
          <cell r="L122">
            <v>35</v>
          </cell>
        </row>
        <row r="123">
          <cell r="H123" t="str">
            <v>105465-P.S.R. RAMADILLA</v>
          </cell>
          <cell r="I123"/>
          <cell r="J123">
            <v>6</v>
          </cell>
          <cell r="K123">
            <v>11</v>
          </cell>
          <cell r="L123">
            <v>17</v>
          </cell>
        </row>
        <row r="124">
          <cell r="H124" t="str">
            <v>105466-P.S.R. VALLE HERMOSO</v>
          </cell>
          <cell r="I124">
            <v>2</v>
          </cell>
          <cell r="J124">
            <v>7</v>
          </cell>
          <cell r="K124">
            <v>7</v>
          </cell>
          <cell r="L124">
            <v>16</v>
          </cell>
        </row>
        <row r="125">
          <cell r="H125" t="str">
            <v>105490-P.S.R. EL DURAZNO</v>
          </cell>
          <cell r="I125">
            <v>9</v>
          </cell>
          <cell r="J125">
            <v>4</v>
          </cell>
          <cell r="K125">
            <v>11</v>
          </cell>
          <cell r="L125">
            <v>24</v>
          </cell>
        </row>
        <row r="126">
          <cell r="H126" t="str">
            <v>04303-MONTE PATRIA</v>
          </cell>
          <cell r="I126">
            <v>156</v>
          </cell>
          <cell r="J126">
            <v>126</v>
          </cell>
          <cell r="K126">
            <v>150</v>
          </cell>
          <cell r="L126">
            <v>432</v>
          </cell>
        </row>
        <row r="127">
          <cell r="H127" t="str">
            <v>105307-CES. RURAL MONTE PATRIA</v>
          </cell>
          <cell r="I127">
            <v>31</v>
          </cell>
          <cell r="J127">
            <v>13</v>
          </cell>
          <cell r="K127">
            <v>3</v>
          </cell>
          <cell r="L127">
            <v>47</v>
          </cell>
        </row>
        <row r="128">
          <cell r="H128" t="str">
            <v>105311-CES. RURAL CHAÑARAL ALTO</v>
          </cell>
          <cell r="I128">
            <v>24</v>
          </cell>
          <cell r="J128">
            <v>12</v>
          </cell>
          <cell r="K128">
            <v>33</v>
          </cell>
          <cell r="L128">
            <v>69</v>
          </cell>
        </row>
        <row r="129">
          <cell r="H129" t="str">
            <v>105312-CES. RURAL CAREN</v>
          </cell>
          <cell r="I129">
            <v>8</v>
          </cell>
          <cell r="J129">
            <v>5</v>
          </cell>
          <cell r="K129">
            <v>11</v>
          </cell>
          <cell r="L129">
            <v>24</v>
          </cell>
        </row>
        <row r="130">
          <cell r="H130" t="str">
            <v>105318-CES. RURAL EL PALQUI</v>
          </cell>
          <cell r="I130">
            <v>65</v>
          </cell>
          <cell r="J130">
            <v>71</v>
          </cell>
          <cell r="K130">
            <v>85</v>
          </cell>
          <cell r="L130">
            <v>221</v>
          </cell>
        </row>
        <row r="131">
          <cell r="H131" t="str">
            <v>105425-P.S.R. CHILECITO</v>
          </cell>
          <cell r="I131">
            <v>2</v>
          </cell>
          <cell r="J131">
            <v>3</v>
          </cell>
          <cell r="K131"/>
          <cell r="L131">
            <v>5</v>
          </cell>
        </row>
        <row r="132">
          <cell r="H132" t="str">
            <v>105427-P.S.R. HACIENDA VALDIVIA</v>
          </cell>
          <cell r="I132">
            <v>7</v>
          </cell>
          <cell r="J132">
            <v>4</v>
          </cell>
          <cell r="K132"/>
          <cell r="L132">
            <v>11</v>
          </cell>
        </row>
        <row r="133">
          <cell r="H133" t="str">
            <v>105428-P.S.R. HUATULAME</v>
          </cell>
          <cell r="I133">
            <v>5</v>
          </cell>
          <cell r="J133">
            <v>4</v>
          </cell>
          <cell r="K133">
            <v>7</v>
          </cell>
          <cell r="L133">
            <v>16</v>
          </cell>
        </row>
        <row r="134">
          <cell r="H134" t="str">
            <v>105430-P.S.R. MIALQUI</v>
          </cell>
          <cell r="I134">
            <v>3</v>
          </cell>
          <cell r="J134">
            <v>1</v>
          </cell>
          <cell r="K134"/>
          <cell r="L134">
            <v>4</v>
          </cell>
        </row>
        <row r="135">
          <cell r="H135" t="str">
            <v>105431-P.S.R. PEDREGAL</v>
          </cell>
          <cell r="I135"/>
          <cell r="J135"/>
          <cell r="K135">
            <v>4</v>
          </cell>
          <cell r="L135">
            <v>4</v>
          </cell>
        </row>
        <row r="136">
          <cell r="H136" t="str">
            <v>105432-P.S.R. RAPEL</v>
          </cell>
          <cell r="I136">
            <v>5</v>
          </cell>
          <cell r="J136">
            <v>5</v>
          </cell>
          <cell r="K136"/>
          <cell r="L136">
            <v>10</v>
          </cell>
        </row>
        <row r="137">
          <cell r="H137" t="str">
            <v>105435-P.S.R. TULAHUEN</v>
          </cell>
          <cell r="I137">
            <v>6</v>
          </cell>
          <cell r="J137">
            <v>8</v>
          </cell>
          <cell r="K137">
            <v>4</v>
          </cell>
          <cell r="L137">
            <v>18</v>
          </cell>
        </row>
        <row r="138">
          <cell r="H138" t="str">
            <v>105436-P.S.R. EL MAITEN</v>
          </cell>
          <cell r="I138"/>
          <cell r="J138"/>
          <cell r="K138">
            <v>3</v>
          </cell>
          <cell r="L138">
            <v>3</v>
          </cell>
        </row>
        <row r="139">
          <cell r="H139" t="str">
            <v>04304-PUNITAQUI</v>
          </cell>
          <cell r="I139">
            <v>66</v>
          </cell>
          <cell r="J139">
            <v>59</v>
          </cell>
          <cell r="K139">
            <v>67</v>
          </cell>
          <cell r="L139">
            <v>192</v>
          </cell>
        </row>
        <row r="140">
          <cell r="H140" t="str">
            <v>105308-CES. RURAL PUNITAQUI</v>
          </cell>
          <cell r="I140">
            <v>66</v>
          </cell>
          <cell r="J140">
            <v>59</v>
          </cell>
          <cell r="K140">
            <v>67</v>
          </cell>
          <cell r="L140">
            <v>192</v>
          </cell>
        </row>
        <row r="141">
          <cell r="H141" t="str">
            <v>04305-RIO HURTADO</v>
          </cell>
          <cell r="I141">
            <v>75</v>
          </cell>
          <cell r="J141">
            <v>45</v>
          </cell>
          <cell r="K141">
            <v>75</v>
          </cell>
          <cell r="L141">
            <v>195</v>
          </cell>
        </row>
        <row r="142">
          <cell r="H142" t="str">
            <v>105310-CES. RURAL PICHASCA</v>
          </cell>
          <cell r="I142">
            <v>12</v>
          </cell>
          <cell r="J142">
            <v>16</v>
          </cell>
          <cell r="K142">
            <v>31</v>
          </cell>
          <cell r="L142">
            <v>59</v>
          </cell>
        </row>
        <row r="143">
          <cell r="H143" t="str">
            <v>105409-P.S.R. EL CHAÑAR</v>
          </cell>
          <cell r="I143">
            <v>4</v>
          </cell>
          <cell r="J143">
            <v>1</v>
          </cell>
          <cell r="K143">
            <v>4</v>
          </cell>
          <cell r="L143">
            <v>9</v>
          </cell>
        </row>
        <row r="144">
          <cell r="H144" t="str">
            <v>105410-P.S.R. HURTADO</v>
          </cell>
          <cell r="I144">
            <v>37</v>
          </cell>
          <cell r="J144">
            <v>6</v>
          </cell>
          <cell r="K144">
            <v>15</v>
          </cell>
          <cell r="L144">
            <v>58</v>
          </cell>
        </row>
        <row r="145">
          <cell r="H145" t="str">
            <v>105411-P.S.R. LAS BREAS</v>
          </cell>
          <cell r="I145">
            <v>2</v>
          </cell>
          <cell r="J145">
            <v>2</v>
          </cell>
          <cell r="K145">
            <v>4</v>
          </cell>
          <cell r="L145">
            <v>8</v>
          </cell>
        </row>
        <row r="146">
          <cell r="H146" t="str">
            <v>105413-P.S.R. SAMO ALTO</v>
          </cell>
          <cell r="I146">
            <v>6</v>
          </cell>
          <cell r="J146">
            <v>5</v>
          </cell>
          <cell r="K146">
            <v>4</v>
          </cell>
          <cell r="L146">
            <v>15</v>
          </cell>
        </row>
        <row r="147">
          <cell r="H147" t="str">
            <v>105414-P.S.R. SERON</v>
          </cell>
          <cell r="I147"/>
          <cell r="J147">
            <v>12</v>
          </cell>
          <cell r="K147">
            <v>8</v>
          </cell>
          <cell r="L147">
            <v>20</v>
          </cell>
        </row>
        <row r="148">
          <cell r="H148" t="str">
            <v>105503-P.S.R. TABAQUEROS</v>
          </cell>
          <cell r="I148">
            <v>14</v>
          </cell>
          <cell r="J148">
            <v>3</v>
          </cell>
          <cell r="K148">
            <v>9</v>
          </cell>
          <cell r="L148">
            <v>26</v>
          </cell>
        </row>
        <row r="149">
          <cell r="H149" t="str">
            <v>Total general</v>
          </cell>
          <cell r="I149">
            <v>3889</v>
          </cell>
          <cell r="J149">
            <v>3331</v>
          </cell>
          <cell r="K149">
            <v>4359</v>
          </cell>
          <cell r="L149">
            <v>11579</v>
          </cell>
        </row>
      </sheetData>
      <sheetData sheetId="6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 t="str">
            <v>Total general</v>
          </cell>
        </row>
        <row r="5">
          <cell r="H5" t="str">
            <v>04101-LA SERENA</v>
          </cell>
          <cell r="I5">
            <v>308</v>
          </cell>
          <cell r="J5">
            <v>328</v>
          </cell>
          <cell r="K5">
            <v>562</v>
          </cell>
          <cell r="L5">
            <v>1198</v>
          </cell>
        </row>
        <row r="6">
          <cell r="H6" t="str">
            <v>105300-CES. CARDENAL CARO</v>
          </cell>
          <cell r="I6">
            <v>51</v>
          </cell>
          <cell r="J6">
            <v>93</v>
          </cell>
          <cell r="K6">
            <v>62</v>
          </cell>
          <cell r="L6">
            <v>206</v>
          </cell>
        </row>
        <row r="7">
          <cell r="H7" t="str">
            <v>105301-CES. LAS COMPAÑIAS</v>
          </cell>
          <cell r="I7">
            <v>11</v>
          </cell>
          <cell r="J7">
            <v>16</v>
          </cell>
          <cell r="K7">
            <v>51</v>
          </cell>
          <cell r="L7">
            <v>78</v>
          </cell>
        </row>
        <row r="8">
          <cell r="H8" t="str">
            <v>105302-CES. PEDRO AGUIRRE C.</v>
          </cell>
          <cell r="I8">
            <v>82</v>
          </cell>
          <cell r="J8">
            <v>66</v>
          </cell>
          <cell r="K8">
            <v>42</v>
          </cell>
          <cell r="L8">
            <v>190</v>
          </cell>
        </row>
        <row r="9">
          <cell r="H9" t="str">
            <v>105313-CES. SCHAFFHAUSER</v>
          </cell>
          <cell r="I9">
            <v>9</v>
          </cell>
          <cell r="J9">
            <v>81</v>
          </cell>
          <cell r="K9">
            <v>167</v>
          </cell>
          <cell r="L9">
            <v>257</v>
          </cell>
        </row>
        <row r="10">
          <cell r="H10" t="str">
            <v>105319-CES. CARDENAL R.S.H.</v>
          </cell>
          <cell r="I10">
            <v>123</v>
          </cell>
          <cell r="J10">
            <v>28</v>
          </cell>
          <cell r="K10">
            <v>157</v>
          </cell>
          <cell r="L10">
            <v>308</v>
          </cell>
        </row>
        <row r="11">
          <cell r="H11" t="str">
            <v>105325-CESFAM JUAN PABLO II</v>
          </cell>
          <cell r="I11">
            <v>7</v>
          </cell>
          <cell r="J11">
            <v>12</v>
          </cell>
          <cell r="K11">
            <v>58</v>
          </cell>
          <cell r="L11">
            <v>77</v>
          </cell>
        </row>
        <row r="12">
          <cell r="H12" t="str">
            <v xml:space="preserve">105400-P.S.R. ALGARROBITO            </v>
          </cell>
          <cell r="I12">
            <v>8</v>
          </cell>
          <cell r="J12">
            <v>6</v>
          </cell>
          <cell r="K12">
            <v>5</v>
          </cell>
          <cell r="L12">
            <v>19</v>
          </cell>
        </row>
        <row r="13">
          <cell r="H13" t="str">
            <v>105401-P.S.R. LAS ROJAS</v>
          </cell>
          <cell r="I13">
            <v>0</v>
          </cell>
          <cell r="J13">
            <v>1</v>
          </cell>
          <cell r="K13">
            <v>2</v>
          </cell>
          <cell r="L13">
            <v>3</v>
          </cell>
        </row>
        <row r="14">
          <cell r="H14" t="str">
            <v>105402-P.S.R. EL ROMERO</v>
          </cell>
          <cell r="I14">
            <v>3</v>
          </cell>
          <cell r="J14">
            <v>4</v>
          </cell>
          <cell r="K14">
            <v>4</v>
          </cell>
          <cell r="L14">
            <v>11</v>
          </cell>
        </row>
        <row r="15">
          <cell r="H15" t="str">
            <v>105499-P.S.R. LAMBERT</v>
          </cell>
          <cell r="I15">
            <v>0</v>
          </cell>
          <cell r="J15">
            <v>0</v>
          </cell>
          <cell r="K15">
            <v>5</v>
          </cell>
          <cell r="L15">
            <v>5</v>
          </cell>
        </row>
        <row r="16">
          <cell r="H16" t="str">
            <v>105700-CECOF VILLA EL INDIO</v>
          </cell>
          <cell r="I16">
            <v>2</v>
          </cell>
          <cell r="J16">
            <v>7</v>
          </cell>
          <cell r="K16">
            <v>7</v>
          </cell>
          <cell r="L16">
            <v>16</v>
          </cell>
        </row>
        <row r="17">
          <cell r="H17" t="str">
            <v>105701-CECOF VILLA ALEMANIA</v>
          </cell>
          <cell r="I17">
            <v>1</v>
          </cell>
          <cell r="J17">
            <v>6</v>
          </cell>
          <cell r="K17">
            <v>1</v>
          </cell>
          <cell r="L17">
            <v>8</v>
          </cell>
        </row>
        <row r="18">
          <cell r="H18" t="str">
            <v>105702-CECOF VILLA LAMBERT</v>
          </cell>
          <cell r="I18">
            <v>2</v>
          </cell>
          <cell r="J18">
            <v>6</v>
          </cell>
          <cell r="K18">
            <v>0</v>
          </cell>
          <cell r="L18">
            <v>8</v>
          </cell>
        </row>
        <row r="19">
          <cell r="H19" t="str">
            <v>200402-CECOF ARCOS DE PINAMAR</v>
          </cell>
          <cell r="I19">
            <v>9</v>
          </cell>
          <cell r="J19">
            <v>2</v>
          </cell>
          <cell r="K19">
            <v>1</v>
          </cell>
          <cell r="L19">
            <v>12</v>
          </cell>
        </row>
        <row r="20">
          <cell r="H20" t="str">
            <v>04102-COQUIMBO</v>
          </cell>
          <cell r="I20">
            <v>642</v>
          </cell>
          <cell r="J20">
            <v>756</v>
          </cell>
          <cell r="K20">
            <v>942</v>
          </cell>
          <cell r="L20">
            <v>2340</v>
          </cell>
        </row>
        <row r="21">
          <cell r="H21" t="str">
            <v>105303-CES. SAN JUAN</v>
          </cell>
          <cell r="I21">
            <v>84</v>
          </cell>
          <cell r="J21">
            <v>162</v>
          </cell>
          <cell r="K21">
            <v>179</v>
          </cell>
          <cell r="L21">
            <v>425</v>
          </cell>
        </row>
        <row r="22">
          <cell r="H22" t="str">
            <v>105304-CES. SANTA CECILIA</v>
          </cell>
          <cell r="I22">
            <v>126</v>
          </cell>
          <cell r="J22">
            <v>204</v>
          </cell>
          <cell r="K22">
            <v>170</v>
          </cell>
          <cell r="L22">
            <v>500</v>
          </cell>
        </row>
        <row r="23">
          <cell r="H23" t="str">
            <v>105305-CES. TIERRAS BLANCAS</v>
          </cell>
          <cell r="I23">
            <v>150</v>
          </cell>
          <cell r="J23">
            <v>148</v>
          </cell>
          <cell r="K23">
            <v>148</v>
          </cell>
          <cell r="L23">
            <v>446</v>
          </cell>
        </row>
        <row r="24">
          <cell r="H24" t="str">
            <v>105321-CES. RURAL  TONGOY</v>
          </cell>
          <cell r="I24">
            <v>5</v>
          </cell>
          <cell r="J24">
            <v>11</v>
          </cell>
          <cell r="K24">
            <v>19</v>
          </cell>
          <cell r="L24">
            <v>35</v>
          </cell>
        </row>
        <row r="25">
          <cell r="H25" t="str">
            <v>105323-CES. DR. SERGIO AGUILAR</v>
          </cell>
          <cell r="I25">
            <v>175</v>
          </cell>
          <cell r="J25">
            <v>204</v>
          </cell>
          <cell r="K25">
            <v>296</v>
          </cell>
          <cell r="L25">
            <v>675</v>
          </cell>
        </row>
        <row r="26">
          <cell r="H26" t="str">
            <v xml:space="preserve">105404-P.S.R. EL TANGUE                         </v>
          </cell>
          <cell r="I26"/>
          <cell r="J26">
            <v>0</v>
          </cell>
          <cell r="K26"/>
          <cell r="L26">
            <v>0</v>
          </cell>
        </row>
        <row r="27">
          <cell r="H27" t="str">
            <v>105405-P.S.R. GUANAQUEROS</v>
          </cell>
          <cell r="I27">
            <v>43</v>
          </cell>
          <cell r="J27">
            <v>4</v>
          </cell>
          <cell r="K27">
            <v>1</v>
          </cell>
          <cell r="L27">
            <v>48</v>
          </cell>
        </row>
        <row r="28">
          <cell r="H28" t="str">
            <v>105406-P.S.R. PAN DE AZUCAR</v>
          </cell>
          <cell r="I28">
            <v>30</v>
          </cell>
          <cell r="J28">
            <v>5</v>
          </cell>
          <cell r="K28">
            <v>56</v>
          </cell>
          <cell r="L28">
            <v>91</v>
          </cell>
        </row>
        <row r="29">
          <cell r="H29" t="str">
            <v>105407-P.S.R. TAMBILLOS</v>
          </cell>
          <cell r="I29">
            <v>21</v>
          </cell>
          <cell r="J29">
            <v>11</v>
          </cell>
          <cell r="K29">
            <v>37</v>
          </cell>
          <cell r="L29">
            <v>69</v>
          </cell>
        </row>
        <row r="30">
          <cell r="H30" t="str">
            <v>105705-CECOF EL ALBA</v>
          </cell>
          <cell r="I30">
            <v>8</v>
          </cell>
          <cell r="J30">
            <v>7</v>
          </cell>
          <cell r="K30">
            <v>12</v>
          </cell>
          <cell r="L30">
            <v>27</v>
          </cell>
        </row>
        <row r="31">
          <cell r="H31" t="str">
            <v>200273-CECOF PUNTA MIRA</v>
          </cell>
          <cell r="I31">
            <v>0</v>
          </cell>
          <cell r="J31">
            <v>0</v>
          </cell>
          <cell r="K31">
            <v>24</v>
          </cell>
          <cell r="L31">
            <v>24</v>
          </cell>
        </row>
        <row r="32">
          <cell r="H32" t="str">
            <v>04103-ANDACOLLO</v>
          </cell>
          <cell r="I32">
            <v>50</v>
          </cell>
          <cell r="J32">
            <v>1</v>
          </cell>
          <cell r="K32">
            <v>9</v>
          </cell>
          <cell r="L32">
            <v>60</v>
          </cell>
        </row>
        <row r="33">
          <cell r="H33" t="str">
            <v>105106-HOSPITAL ANDACOLLO</v>
          </cell>
          <cell r="I33">
            <v>50</v>
          </cell>
          <cell r="J33">
            <v>1</v>
          </cell>
          <cell r="K33">
            <v>9</v>
          </cell>
          <cell r="L33">
            <v>60</v>
          </cell>
        </row>
        <row r="34">
          <cell r="H34" t="str">
            <v>04104-LA HIGUERA</v>
          </cell>
          <cell r="I34">
            <v>0</v>
          </cell>
          <cell r="J34">
            <v>1</v>
          </cell>
          <cell r="K34">
            <v>0</v>
          </cell>
          <cell r="L34">
            <v>1</v>
          </cell>
        </row>
        <row r="35">
          <cell r="H35" t="str">
            <v>105314-CES. LA HIGUERA</v>
          </cell>
          <cell r="I35"/>
          <cell r="J35"/>
          <cell r="K35">
            <v>0</v>
          </cell>
          <cell r="L35">
            <v>0</v>
          </cell>
        </row>
        <row r="36">
          <cell r="H36" t="str">
            <v xml:space="preserve">105500-P.S.R. CALETA HORNOS        </v>
          </cell>
          <cell r="I36">
            <v>0</v>
          </cell>
          <cell r="J36">
            <v>1</v>
          </cell>
          <cell r="K36"/>
          <cell r="L36">
            <v>1</v>
          </cell>
        </row>
        <row r="37">
          <cell r="H37" t="str">
            <v>105506-P.S.R. EL TRAPICHE</v>
          </cell>
          <cell r="I37"/>
          <cell r="J37">
            <v>0</v>
          </cell>
          <cell r="K37"/>
          <cell r="L37">
            <v>0</v>
          </cell>
        </row>
        <row r="38">
          <cell r="H38" t="str">
            <v>04105-PAIHUANO</v>
          </cell>
          <cell r="I38">
            <v>2</v>
          </cell>
          <cell r="J38">
            <v>0</v>
          </cell>
          <cell r="K38">
            <v>1</v>
          </cell>
          <cell r="L38">
            <v>3</v>
          </cell>
        </row>
        <row r="39">
          <cell r="H39" t="str">
            <v>105306-CES. PAIHUANO</v>
          </cell>
          <cell r="I39">
            <v>2</v>
          </cell>
          <cell r="J39">
            <v>0</v>
          </cell>
          <cell r="K39">
            <v>1</v>
          </cell>
          <cell r="L39">
            <v>3</v>
          </cell>
        </row>
        <row r="40">
          <cell r="H40" t="str">
            <v>105475-P.S.R. HORCON</v>
          </cell>
          <cell r="I40">
            <v>0</v>
          </cell>
          <cell r="J40">
            <v>0</v>
          </cell>
          <cell r="K40">
            <v>0</v>
          </cell>
          <cell r="L40">
            <v>0</v>
          </cell>
        </row>
        <row r="41">
          <cell r="H41" t="str">
            <v>105476-P.S.R. MONTE GRANDE</v>
          </cell>
          <cell r="I41"/>
          <cell r="J41">
            <v>0</v>
          </cell>
          <cell r="K41">
            <v>0</v>
          </cell>
          <cell r="L41">
            <v>0</v>
          </cell>
        </row>
        <row r="42">
          <cell r="H42" t="str">
            <v>105477-P.S.R. PISCO ELQUI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</row>
        <row r="43">
          <cell r="H43" t="str">
            <v>04106-VICUÑA</v>
          </cell>
          <cell r="I43">
            <v>106</v>
          </cell>
          <cell r="J43">
            <v>74</v>
          </cell>
          <cell r="K43">
            <v>23</v>
          </cell>
          <cell r="L43">
            <v>203</v>
          </cell>
        </row>
        <row r="44">
          <cell r="H44" t="str">
            <v>105107-HOSPITAL VICUÑA</v>
          </cell>
          <cell r="I44">
            <v>49</v>
          </cell>
          <cell r="J44">
            <v>15</v>
          </cell>
          <cell r="K44">
            <v>3</v>
          </cell>
          <cell r="L44">
            <v>67</v>
          </cell>
        </row>
        <row r="45">
          <cell r="H45" t="str">
            <v>105467-P.S.R. DIAGUITAS</v>
          </cell>
          <cell r="I45">
            <v>13</v>
          </cell>
          <cell r="J45">
            <v>2</v>
          </cell>
          <cell r="K45">
            <v>0</v>
          </cell>
          <cell r="L45">
            <v>15</v>
          </cell>
        </row>
        <row r="46">
          <cell r="H46" t="str">
            <v>105468-P.S.R. EL MOLLE</v>
          </cell>
          <cell r="I46">
            <v>0</v>
          </cell>
          <cell r="J46">
            <v>0</v>
          </cell>
          <cell r="K46">
            <v>0</v>
          </cell>
          <cell r="L46">
            <v>0</v>
          </cell>
        </row>
        <row r="47">
          <cell r="H47" t="str">
            <v>105469-P.S.R. EL TAMBO</v>
          </cell>
          <cell r="I47">
            <v>18</v>
          </cell>
          <cell r="J47">
            <v>29</v>
          </cell>
          <cell r="K47">
            <v>0</v>
          </cell>
          <cell r="L47">
            <v>47</v>
          </cell>
        </row>
        <row r="48">
          <cell r="H48" t="str">
            <v>105470-P.S.R. HUANTA</v>
          </cell>
          <cell r="I48"/>
          <cell r="J48"/>
          <cell r="K48">
            <v>0</v>
          </cell>
          <cell r="L48">
            <v>0</v>
          </cell>
        </row>
        <row r="49">
          <cell r="H49" t="str">
            <v>105471-P.S.R. PERALILLO</v>
          </cell>
          <cell r="I49">
            <v>0</v>
          </cell>
          <cell r="J49">
            <v>0</v>
          </cell>
          <cell r="K49">
            <v>10</v>
          </cell>
          <cell r="L49">
            <v>10</v>
          </cell>
        </row>
        <row r="50">
          <cell r="H50" t="str">
            <v>105472-P.S.R. RIVADAVIA</v>
          </cell>
          <cell r="I50">
            <v>9</v>
          </cell>
          <cell r="J50">
            <v>13</v>
          </cell>
          <cell r="K50">
            <v>0</v>
          </cell>
          <cell r="L50">
            <v>22</v>
          </cell>
        </row>
        <row r="51">
          <cell r="H51" t="str">
            <v>105473-P.S.R. TALCUNA</v>
          </cell>
          <cell r="I51">
            <v>0</v>
          </cell>
          <cell r="J51">
            <v>3</v>
          </cell>
          <cell r="K51">
            <v>0</v>
          </cell>
          <cell r="L51">
            <v>3</v>
          </cell>
        </row>
        <row r="52">
          <cell r="H52" t="str">
            <v>105474-P.S.R. CHAPILCA</v>
          </cell>
          <cell r="I52">
            <v>8</v>
          </cell>
          <cell r="J52">
            <v>8</v>
          </cell>
          <cell r="K52">
            <v>0</v>
          </cell>
          <cell r="L52">
            <v>16</v>
          </cell>
        </row>
        <row r="53">
          <cell r="H53" t="str">
            <v>105502-P.S.R. CALINGASTA</v>
          </cell>
          <cell r="I53">
            <v>3</v>
          </cell>
          <cell r="J53">
            <v>0</v>
          </cell>
          <cell r="K53">
            <v>10</v>
          </cell>
          <cell r="L53">
            <v>13</v>
          </cell>
        </row>
        <row r="54">
          <cell r="H54" t="str">
            <v>105509-P.S.R. GUALLIGUAICA</v>
          </cell>
          <cell r="I54">
            <v>6</v>
          </cell>
          <cell r="J54">
            <v>4</v>
          </cell>
          <cell r="K54">
            <v>0</v>
          </cell>
          <cell r="L54">
            <v>10</v>
          </cell>
        </row>
        <row r="55">
          <cell r="H55" t="str">
            <v>04201-ILLAPEL</v>
          </cell>
          <cell r="I55">
            <v>32</v>
          </cell>
          <cell r="J55">
            <v>17</v>
          </cell>
          <cell r="K55">
            <v>68</v>
          </cell>
          <cell r="L55">
            <v>117</v>
          </cell>
        </row>
        <row r="56">
          <cell r="H56" t="str">
            <v>105326-CESFAM SAN RAFAEL</v>
          </cell>
          <cell r="I56">
            <v>1</v>
          </cell>
          <cell r="J56">
            <v>8</v>
          </cell>
          <cell r="K56">
            <v>31</v>
          </cell>
          <cell r="L56">
            <v>40</v>
          </cell>
        </row>
        <row r="57">
          <cell r="H57" t="str">
            <v xml:space="preserve">105443-P.S.R. CARCAMO                   </v>
          </cell>
          <cell r="I57"/>
          <cell r="J57"/>
          <cell r="K57">
            <v>2</v>
          </cell>
          <cell r="L57">
            <v>2</v>
          </cell>
        </row>
        <row r="58">
          <cell r="H58" t="str">
            <v>105444-P.S.R. HUINTIL</v>
          </cell>
          <cell r="I58">
            <v>2</v>
          </cell>
          <cell r="J58">
            <v>0</v>
          </cell>
          <cell r="K58">
            <v>2</v>
          </cell>
          <cell r="L58">
            <v>4</v>
          </cell>
        </row>
        <row r="59">
          <cell r="H59" t="str">
            <v>105445-P.S.R. LIMAHUIDA</v>
          </cell>
          <cell r="I59">
            <v>3</v>
          </cell>
          <cell r="J59">
            <v>1</v>
          </cell>
          <cell r="K59">
            <v>1</v>
          </cell>
          <cell r="L59">
            <v>5</v>
          </cell>
        </row>
        <row r="60">
          <cell r="H60" t="str">
            <v>105447-P.S.R. PERALILLO</v>
          </cell>
          <cell r="I60">
            <v>0</v>
          </cell>
          <cell r="J60">
            <v>0</v>
          </cell>
          <cell r="K60">
            <v>6</v>
          </cell>
          <cell r="L60">
            <v>6</v>
          </cell>
        </row>
        <row r="61">
          <cell r="H61" t="str">
            <v>105448-P.S.R. SANTA VIRGINIA</v>
          </cell>
          <cell r="I61">
            <v>11</v>
          </cell>
          <cell r="J61">
            <v>0</v>
          </cell>
          <cell r="K61">
            <v>2</v>
          </cell>
          <cell r="L61">
            <v>13</v>
          </cell>
        </row>
        <row r="62">
          <cell r="H62" t="str">
            <v>105485-P.S.R. PLAN DE HORNOS</v>
          </cell>
          <cell r="I62">
            <v>2</v>
          </cell>
          <cell r="J62">
            <v>1</v>
          </cell>
          <cell r="K62">
            <v>0</v>
          </cell>
          <cell r="L62">
            <v>3</v>
          </cell>
        </row>
        <row r="63">
          <cell r="H63" t="str">
            <v>105486-P.S.R. TUNGA SUR</v>
          </cell>
          <cell r="I63">
            <v>5</v>
          </cell>
          <cell r="J63">
            <v>4</v>
          </cell>
          <cell r="K63">
            <v>0</v>
          </cell>
          <cell r="L63">
            <v>9</v>
          </cell>
        </row>
        <row r="64">
          <cell r="H64" t="str">
            <v>105487-P.S.R. CAÑAS UNO</v>
          </cell>
          <cell r="I64">
            <v>0</v>
          </cell>
          <cell r="J64">
            <v>2</v>
          </cell>
          <cell r="K64">
            <v>18</v>
          </cell>
          <cell r="L64">
            <v>20</v>
          </cell>
        </row>
        <row r="65">
          <cell r="H65" t="str">
            <v>105496-P.S.R. PINTACURA SUR</v>
          </cell>
          <cell r="I65">
            <v>0</v>
          </cell>
          <cell r="J65">
            <v>0</v>
          </cell>
          <cell r="K65">
            <v>0</v>
          </cell>
          <cell r="L65">
            <v>0</v>
          </cell>
        </row>
        <row r="66">
          <cell r="H66" t="str">
            <v>105504-P.S.R. SOCAVON</v>
          </cell>
          <cell r="I66">
            <v>0</v>
          </cell>
          <cell r="J66">
            <v>1</v>
          </cell>
          <cell r="K66">
            <v>1</v>
          </cell>
          <cell r="L66">
            <v>2</v>
          </cell>
        </row>
        <row r="67">
          <cell r="H67" t="str">
            <v>200366-CESFAM URBANO II</v>
          </cell>
          <cell r="I67">
            <v>8</v>
          </cell>
          <cell r="J67"/>
          <cell r="K67">
            <v>5</v>
          </cell>
          <cell r="L67">
            <v>13</v>
          </cell>
        </row>
        <row r="68">
          <cell r="H68" t="str">
            <v>04202-CANELA</v>
          </cell>
          <cell r="I68">
            <v>11</v>
          </cell>
          <cell r="J68">
            <v>2</v>
          </cell>
          <cell r="K68">
            <v>30</v>
          </cell>
          <cell r="L68">
            <v>43</v>
          </cell>
        </row>
        <row r="69">
          <cell r="H69" t="str">
            <v>105309-CES. RURAL CANELA</v>
          </cell>
          <cell r="I69">
            <v>7</v>
          </cell>
          <cell r="J69">
            <v>0</v>
          </cell>
          <cell r="K69">
            <v>10</v>
          </cell>
          <cell r="L69">
            <v>17</v>
          </cell>
        </row>
        <row r="70">
          <cell r="H70" t="str">
            <v xml:space="preserve">105450-P.S.R. MINCHA NORTE            </v>
          </cell>
          <cell r="I70">
            <v>0</v>
          </cell>
          <cell r="J70">
            <v>1</v>
          </cell>
          <cell r="K70">
            <v>8</v>
          </cell>
          <cell r="L70">
            <v>9</v>
          </cell>
        </row>
        <row r="71">
          <cell r="H71" t="str">
            <v>105451-P.S.R. AGUA FRIA</v>
          </cell>
          <cell r="I71"/>
          <cell r="J71"/>
          <cell r="K71">
            <v>2</v>
          </cell>
          <cell r="L71">
            <v>2</v>
          </cell>
        </row>
        <row r="72">
          <cell r="H72" t="str">
            <v>105482-P.S.R. CANELA ALTA</v>
          </cell>
          <cell r="I72">
            <v>0</v>
          </cell>
          <cell r="J72">
            <v>0</v>
          </cell>
          <cell r="K72">
            <v>0</v>
          </cell>
          <cell r="L72">
            <v>0</v>
          </cell>
        </row>
        <row r="73">
          <cell r="H73" t="str">
            <v>105483-P.S.R. LOS RULOS</v>
          </cell>
          <cell r="I73">
            <v>2</v>
          </cell>
          <cell r="J73"/>
          <cell r="K73">
            <v>0</v>
          </cell>
          <cell r="L73">
            <v>2</v>
          </cell>
        </row>
        <row r="74">
          <cell r="H74" t="str">
            <v>105484-P.S.R. HUENTELAUQUEN</v>
          </cell>
          <cell r="I74">
            <v>0</v>
          </cell>
          <cell r="J74"/>
          <cell r="K74">
            <v>8</v>
          </cell>
          <cell r="L74">
            <v>8</v>
          </cell>
        </row>
        <row r="75">
          <cell r="H75" t="str">
            <v>105488-P.S.R. ESPIRITU SANTO</v>
          </cell>
          <cell r="I75"/>
          <cell r="J75">
            <v>0</v>
          </cell>
          <cell r="K75">
            <v>1</v>
          </cell>
          <cell r="L75">
            <v>1</v>
          </cell>
        </row>
        <row r="76">
          <cell r="H76" t="str">
            <v>105493-P.S.R. MINCHA SUR</v>
          </cell>
          <cell r="I76">
            <v>1</v>
          </cell>
          <cell r="J76"/>
          <cell r="K76">
            <v>0</v>
          </cell>
          <cell r="L76">
            <v>1</v>
          </cell>
        </row>
        <row r="77">
          <cell r="H77" t="str">
            <v>105497-P.S.R. JABONERIA</v>
          </cell>
          <cell r="I77"/>
          <cell r="J77">
            <v>1</v>
          </cell>
          <cell r="K77">
            <v>0</v>
          </cell>
          <cell r="L77">
            <v>1</v>
          </cell>
        </row>
        <row r="78">
          <cell r="H78" t="str">
            <v>105498-P.S.R. QUEBRADA DE LINARES</v>
          </cell>
          <cell r="I78">
            <v>1</v>
          </cell>
          <cell r="J78"/>
          <cell r="K78">
            <v>1</v>
          </cell>
          <cell r="L78">
            <v>2</v>
          </cell>
        </row>
        <row r="79">
          <cell r="H79" t="str">
            <v>04203-LOS VILOS</v>
          </cell>
          <cell r="I79">
            <v>27</v>
          </cell>
          <cell r="J79">
            <v>48</v>
          </cell>
          <cell r="K79">
            <v>43</v>
          </cell>
          <cell r="L79">
            <v>118</v>
          </cell>
        </row>
        <row r="80">
          <cell r="H80" t="str">
            <v>105108-HOSPITAL LOS VILOS</v>
          </cell>
          <cell r="I80">
            <v>18</v>
          </cell>
          <cell r="J80">
            <v>44</v>
          </cell>
          <cell r="K80">
            <v>8</v>
          </cell>
          <cell r="L80">
            <v>70</v>
          </cell>
        </row>
        <row r="81">
          <cell r="H81" t="str">
            <v xml:space="preserve">105478-P.S.R. CAIMANES                   </v>
          </cell>
          <cell r="I81">
            <v>0</v>
          </cell>
          <cell r="J81">
            <v>0</v>
          </cell>
          <cell r="K81">
            <v>4</v>
          </cell>
          <cell r="L81">
            <v>4</v>
          </cell>
        </row>
        <row r="82">
          <cell r="H82" t="str">
            <v>105479-P.S.R. GUANGUALI</v>
          </cell>
          <cell r="I82">
            <v>1</v>
          </cell>
          <cell r="J82">
            <v>1</v>
          </cell>
          <cell r="K82">
            <v>5</v>
          </cell>
          <cell r="L82">
            <v>7</v>
          </cell>
        </row>
        <row r="83">
          <cell r="H83" t="str">
            <v>105480-P.S.R. QUILIMARI</v>
          </cell>
          <cell r="I83">
            <v>7</v>
          </cell>
          <cell r="J83">
            <v>3</v>
          </cell>
          <cell r="K83">
            <v>12</v>
          </cell>
          <cell r="L83">
            <v>22</v>
          </cell>
        </row>
        <row r="84">
          <cell r="H84" t="str">
            <v>105481-P.S.R. TILAMA</v>
          </cell>
          <cell r="I84">
            <v>0</v>
          </cell>
          <cell r="J84"/>
          <cell r="K84">
            <v>5</v>
          </cell>
          <cell r="L84">
            <v>5</v>
          </cell>
        </row>
        <row r="85">
          <cell r="H85" t="str">
            <v>105511-P.S.R. LOS CONDORES</v>
          </cell>
          <cell r="I85">
            <v>1</v>
          </cell>
          <cell r="J85">
            <v>0</v>
          </cell>
          <cell r="K85">
            <v>9</v>
          </cell>
          <cell r="L85">
            <v>10</v>
          </cell>
        </row>
        <row r="86">
          <cell r="H86" t="str">
            <v>04204-SALAMANCA</v>
          </cell>
          <cell r="I86">
            <v>39</v>
          </cell>
          <cell r="J86">
            <v>69</v>
          </cell>
          <cell r="K86">
            <v>57</v>
          </cell>
          <cell r="L86">
            <v>165</v>
          </cell>
        </row>
        <row r="87">
          <cell r="H87" t="str">
            <v>105104-HOSPITAL SALAMANCA</v>
          </cell>
          <cell r="I87">
            <v>8</v>
          </cell>
          <cell r="J87">
            <v>46</v>
          </cell>
          <cell r="K87">
            <v>7</v>
          </cell>
          <cell r="L87">
            <v>61</v>
          </cell>
        </row>
        <row r="88">
          <cell r="H88" t="str">
            <v xml:space="preserve">105452-P.S.R. CUNCUMEN                 </v>
          </cell>
          <cell r="I88">
            <v>5</v>
          </cell>
          <cell r="J88"/>
          <cell r="K88">
            <v>5</v>
          </cell>
          <cell r="L88">
            <v>10</v>
          </cell>
        </row>
        <row r="89">
          <cell r="H89" t="str">
            <v>105453-P.S.R. TRANQUILLA</v>
          </cell>
          <cell r="I89">
            <v>7</v>
          </cell>
          <cell r="J89">
            <v>3</v>
          </cell>
          <cell r="K89">
            <v>9</v>
          </cell>
          <cell r="L89">
            <v>19</v>
          </cell>
        </row>
        <row r="90">
          <cell r="H90" t="str">
            <v>105454-P.S.R. CUNLAGUA</v>
          </cell>
          <cell r="I90">
            <v>1</v>
          </cell>
          <cell r="J90">
            <v>1</v>
          </cell>
          <cell r="K90">
            <v>1</v>
          </cell>
          <cell r="L90">
            <v>3</v>
          </cell>
        </row>
        <row r="91">
          <cell r="H91" t="str">
            <v>105455-P.S.R. CHILLEPIN</v>
          </cell>
          <cell r="I91">
            <v>5</v>
          </cell>
          <cell r="J91">
            <v>2</v>
          </cell>
          <cell r="K91">
            <v>4</v>
          </cell>
          <cell r="L91">
            <v>11</v>
          </cell>
        </row>
        <row r="92">
          <cell r="H92" t="str">
            <v>105456-P.S.R. LLIMPO</v>
          </cell>
          <cell r="I92">
            <v>4</v>
          </cell>
          <cell r="J92">
            <v>3</v>
          </cell>
          <cell r="K92">
            <v>3</v>
          </cell>
          <cell r="L92">
            <v>10</v>
          </cell>
        </row>
        <row r="93">
          <cell r="H93" t="str">
            <v>105457-P.S.R. SAN AGUSTIN</v>
          </cell>
          <cell r="I93">
            <v>0</v>
          </cell>
          <cell r="J93">
            <v>6</v>
          </cell>
          <cell r="K93">
            <v>2</v>
          </cell>
          <cell r="L93">
            <v>8</v>
          </cell>
        </row>
        <row r="94">
          <cell r="H94" t="str">
            <v>105458-P.S.R. TAHUINCO</v>
          </cell>
          <cell r="I94">
            <v>2</v>
          </cell>
          <cell r="J94">
            <v>2</v>
          </cell>
          <cell r="K94">
            <v>5</v>
          </cell>
          <cell r="L94">
            <v>9</v>
          </cell>
        </row>
        <row r="95">
          <cell r="H95" t="str">
            <v>105491-P.S.R. QUELEN BAJO</v>
          </cell>
          <cell r="I95">
            <v>6</v>
          </cell>
          <cell r="J95">
            <v>3</v>
          </cell>
          <cell r="K95">
            <v>10</v>
          </cell>
          <cell r="L95">
            <v>19</v>
          </cell>
        </row>
        <row r="96">
          <cell r="H96" t="str">
            <v>105492-P.S.R. CAMISA</v>
          </cell>
          <cell r="I96">
            <v>1</v>
          </cell>
          <cell r="J96">
            <v>0</v>
          </cell>
          <cell r="K96">
            <v>5</v>
          </cell>
          <cell r="L96">
            <v>6</v>
          </cell>
        </row>
        <row r="97">
          <cell r="H97" t="str">
            <v>105501-P.S.R. ARBOLEDA GRANDE</v>
          </cell>
          <cell r="I97">
            <v>0</v>
          </cell>
          <cell r="J97">
            <v>3</v>
          </cell>
          <cell r="K97">
            <v>6</v>
          </cell>
          <cell r="L97">
            <v>9</v>
          </cell>
        </row>
        <row r="98">
          <cell r="H98" t="str">
            <v>04301-OVALLE</v>
          </cell>
          <cell r="I98">
            <v>277</v>
          </cell>
          <cell r="J98">
            <v>212</v>
          </cell>
          <cell r="K98">
            <v>169</v>
          </cell>
          <cell r="L98">
            <v>658</v>
          </cell>
        </row>
        <row r="99">
          <cell r="H99" t="str">
            <v>105315-CES. RURAL C. DE TAMAYA</v>
          </cell>
          <cell r="I99">
            <v>6</v>
          </cell>
          <cell r="J99">
            <v>22</v>
          </cell>
          <cell r="K99">
            <v>10</v>
          </cell>
          <cell r="L99">
            <v>38</v>
          </cell>
        </row>
        <row r="100">
          <cell r="H100" t="str">
            <v>105317-CES. JORGE JORDAN D.</v>
          </cell>
          <cell r="I100">
            <v>96</v>
          </cell>
          <cell r="J100">
            <v>58</v>
          </cell>
          <cell r="K100">
            <v>56</v>
          </cell>
          <cell r="L100">
            <v>210</v>
          </cell>
        </row>
        <row r="101">
          <cell r="H101" t="str">
            <v>105322-CES. MARCOS MACUADA</v>
          </cell>
          <cell r="I101">
            <v>113</v>
          </cell>
          <cell r="J101">
            <v>45</v>
          </cell>
          <cell r="K101">
            <v>33</v>
          </cell>
          <cell r="L101">
            <v>191</v>
          </cell>
        </row>
        <row r="102">
          <cell r="H102" t="str">
            <v>105324-CES. SOTAQUI</v>
          </cell>
          <cell r="I102">
            <v>17</v>
          </cell>
          <cell r="J102">
            <v>12</v>
          </cell>
          <cell r="K102">
            <v>15</v>
          </cell>
          <cell r="L102">
            <v>44</v>
          </cell>
        </row>
        <row r="103">
          <cell r="H103" t="str">
            <v>105415-P.S.R. BARRAZA</v>
          </cell>
          <cell r="I103">
            <v>0</v>
          </cell>
          <cell r="J103">
            <v>0</v>
          </cell>
          <cell r="K103">
            <v>0</v>
          </cell>
          <cell r="L103">
            <v>0</v>
          </cell>
        </row>
        <row r="104">
          <cell r="H104" t="str">
            <v xml:space="preserve">105416-P.S.R. CAMARICO                  </v>
          </cell>
          <cell r="I104">
            <v>0</v>
          </cell>
          <cell r="J104">
            <v>6</v>
          </cell>
          <cell r="K104">
            <v>4</v>
          </cell>
          <cell r="L104">
            <v>10</v>
          </cell>
        </row>
        <row r="105">
          <cell r="H105" t="str">
            <v>105417-P.S.R. ALCONES BAJOS</v>
          </cell>
          <cell r="I105">
            <v>0</v>
          </cell>
          <cell r="J105">
            <v>1</v>
          </cell>
          <cell r="K105">
            <v>0</v>
          </cell>
          <cell r="L105">
            <v>1</v>
          </cell>
        </row>
        <row r="106">
          <cell r="H106" t="str">
            <v>105419-P.S.R. LAS SOSSAS</v>
          </cell>
          <cell r="I106">
            <v>0</v>
          </cell>
          <cell r="J106">
            <v>0</v>
          </cell>
          <cell r="K106">
            <v>0</v>
          </cell>
          <cell r="L106">
            <v>0</v>
          </cell>
        </row>
        <row r="107">
          <cell r="H107" t="str">
            <v>105422-P.S.R. HORNILLOS</v>
          </cell>
          <cell r="I107">
            <v>0</v>
          </cell>
          <cell r="J107">
            <v>0</v>
          </cell>
          <cell r="K107">
            <v>9</v>
          </cell>
          <cell r="L107">
            <v>9</v>
          </cell>
        </row>
        <row r="108">
          <cell r="H108" t="str">
            <v>105437-P.S.R. CHALINGA</v>
          </cell>
          <cell r="I108">
            <v>2</v>
          </cell>
          <cell r="J108">
            <v>5</v>
          </cell>
          <cell r="K108">
            <v>5</v>
          </cell>
          <cell r="L108">
            <v>12</v>
          </cell>
        </row>
        <row r="109">
          <cell r="H109" t="str">
            <v>105439-P.S.R. CERRO BLANCO</v>
          </cell>
          <cell r="I109">
            <v>0</v>
          </cell>
          <cell r="J109">
            <v>0</v>
          </cell>
          <cell r="K109"/>
          <cell r="L109">
            <v>0</v>
          </cell>
        </row>
        <row r="110">
          <cell r="H110" t="str">
            <v>105507-P.S.R. HUAMALATA</v>
          </cell>
          <cell r="I110">
            <v>8</v>
          </cell>
          <cell r="J110">
            <v>6</v>
          </cell>
          <cell r="K110">
            <v>4</v>
          </cell>
          <cell r="L110">
            <v>18</v>
          </cell>
        </row>
        <row r="111">
          <cell r="H111" t="str">
            <v>105510-P.S.R. RECOLETA</v>
          </cell>
          <cell r="I111">
            <v>2</v>
          </cell>
          <cell r="J111">
            <v>11</v>
          </cell>
          <cell r="K111">
            <v>0</v>
          </cell>
          <cell r="L111">
            <v>13</v>
          </cell>
        </row>
        <row r="112">
          <cell r="H112" t="str">
            <v>105722-CECOF SAN JOSE DE LA DEHESA</v>
          </cell>
          <cell r="I112">
            <v>15</v>
          </cell>
          <cell r="J112">
            <v>12</v>
          </cell>
          <cell r="K112">
            <v>9</v>
          </cell>
          <cell r="L112">
            <v>36</v>
          </cell>
        </row>
        <row r="113">
          <cell r="H113" t="str">
            <v>105723-CECOF LIMARI</v>
          </cell>
          <cell r="I113">
            <v>5</v>
          </cell>
          <cell r="J113">
            <v>6</v>
          </cell>
          <cell r="K113">
            <v>7</v>
          </cell>
          <cell r="L113">
            <v>18</v>
          </cell>
        </row>
        <row r="114">
          <cell r="H114" t="str">
            <v>200258-CECOF LOS COPIHUES</v>
          </cell>
          <cell r="I114">
            <v>7</v>
          </cell>
          <cell r="J114">
            <v>26</v>
          </cell>
          <cell r="K114">
            <v>16</v>
          </cell>
          <cell r="L114">
            <v>49</v>
          </cell>
        </row>
        <row r="115">
          <cell r="H115" t="str">
            <v>200367-CECOF COLONIA LIMARÍ</v>
          </cell>
          <cell r="I115">
            <v>6</v>
          </cell>
          <cell r="J115">
            <v>2</v>
          </cell>
          <cell r="K115">
            <v>1</v>
          </cell>
          <cell r="L115">
            <v>9</v>
          </cell>
        </row>
        <row r="116">
          <cell r="H116" t="str">
            <v>04302-COMBARBALÁ</v>
          </cell>
          <cell r="I116">
            <v>27</v>
          </cell>
          <cell r="J116">
            <v>65</v>
          </cell>
          <cell r="K116">
            <v>29</v>
          </cell>
          <cell r="L116">
            <v>121</v>
          </cell>
        </row>
        <row r="117">
          <cell r="H117" t="str">
            <v>105105-HOSPITAL COMBARBALÁ</v>
          </cell>
          <cell r="I117">
            <v>6</v>
          </cell>
          <cell r="J117">
            <v>58</v>
          </cell>
          <cell r="K117">
            <v>24</v>
          </cell>
          <cell r="L117">
            <v>88</v>
          </cell>
        </row>
        <row r="118">
          <cell r="H118" t="str">
            <v>105433-P.S.R. SAN LORENZO</v>
          </cell>
          <cell r="I118">
            <v>1</v>
          </cell>
          <cell r="J118">
            <v>0</v>
          </cell>
          <cell r="K118">
            <v>0</v>
          </cell>
          <cell r="L118">
            <v>1</v>
          </cell>
        </row>
        <row r="119">
          <cell r="H119" t="str">
            <v>105434-P.S.R. SAN MARCOS</v>
          </cell>
          <cell r="I119">
            <v>1</v>
          </cell>
          <cell r="J119"/>
          <cell r="K119">
            <v>1</v>
          </cell>
          <cell r="L119">
            <v>2</v>
          </cell>
        </row>
        <row r="120">
          <cell r="H120" t="str">
            <v>105441-P.S.R. MANQUEHUA</v>
          </cell>
          <cell r="I120">
            <v>0</v>
          </cell>
          <cell r="J120">
            <v>2</v>
          </cell>
          <cell r="K120">
            <v>0</v>
          </cell>
          <cell r="L120">
            <v>2</v>
          </cell>
        </row>
        <row r="121">
          <cell r="H121" t="str">
            <v xml:space="preserve">105459-P.S.R. BARRANCAS                </v>
          </cell>
          <cell r="I121">
            <v>1</v>
          </cell>
          <cell r="J121">
            <v>0</v>
          </cell>
          <cell r="K121">
            <v>0</v>
          </cell>
          <cell r="L121">
            <v>1</v>
          </cell>
        </row>
        <row r="122">
          <cell r="H122" t="str">
            <v>105460-P.S.R. COGOTI 18</v>
          </cell>
          <cell r="I122">
            <v>2</v>
          </cell>
          <cell r="J122">
            <v>0</v>
          </cell>
          <cell r="K122"/>
          <cell r="L122">
            <v>2</v>
          </cell>
        </row>
        <row r="123">
          <cell r="H123" t="str">
            <v>105461-P.S.R. EL HUACHO</v>
          </cell>
          <cell r="I123">
            <v>0</v>
          </cell>
          <cell r="J123">
            <v>2</v>
          </cell>
          <cell r="K123">
            <v>0</v>
          </cell>
          <cell r="L123">
            <v>2</v>
          </cell>
        </row>
        <row r="124">
          <cell r="H124" t="str">
            <v>105462-P.S.R. EL SAUCE</v>
          </cell>
          <cell r="I124">
            <v>0</v>
          </cell>
          <cell r="J124">
            <v>0</v>
          </cell>
          <cell r="K124">
            <v>0</v>
          </cell>
          <cell r="L124">
            <v>0</v>
          </cell>
        </row>
        <row r="125">
          <cell r="H125" t="str">
            <v>105463-P.S.R. QUILITAPIA</v>
          </cell>
          <cell r="I125">
            <v>2</v>
          </cell>
          <cell r="J125">
            <v>2</v>
          </cell>
          <cell r="K125">
            <v>0</v>
          </cell>
          <cell r="L125">
            <v>4</v>
          </cell>
        </row>
        <row r="126">
          <cell r="H126" t="str">
            <v>105464-P.S.R. LA LIGUA</v>
          </cell>
          <cell r="I126">
            <v>0</v>
          </cell>
          <cell r="J126">
            <v>0</v>
          </cell>
          <cell r="K126"/>
          <cell r="L126">
            <v>0</v>
          </cell>
        </row>
        <row r="127">
          <cell r="H127" t="str">
            <v>105465-P.S.R. RAMADILLA</v>
          </cell>
          <cell r="I127">
            <v>3</v>
          </cell>
          <cell r="J127">
            <v>1</v>
          </cell>
          <cell r="K127">
            <v>0</v>
          </cell>
          <cell r="L127">
            <v>4</v>
          </cell>
        </row>
        <row r="128">
          <cell r="H128" t="str">
            <v>105466-P.S.R. VALLE HERMOSO</v>
          </cell>
          <cell r="I128">
            <v>1</v>
          </cell>
          <cell r="J128">
            <v>0</v>
          </cell>
          <cell r="K128">
            <v>2</v>
          </cell>
          <cell r="L128">
            <v>3</v>
          </cell>
        </row>
        <row r="129">
          <cell r="H129" t="str">
            <v>105490-P.S.R. EL DURAZNO</v>
          </cell>
          <cell r="I129">
            <v>10</v>
          </cell>
          <cell r="J129">
            <v>0</v>
          </cell>
          <cell r="K129">
            <v>2</v>
          </cell>
          <cell r="L129">
            <v>12</v>
          </cell>
        </row>
        <row r="130">
          <cell r="H130" t="str">
            <v>04303-MONTE PATRIA</v>
          </cell>
          <cell r="I130">
            <v>39</v>
          </cell>
          <cell r="J130">
            <v>41</v>
          </cell>
          <cell r="K130">
            <v>92</v>
          </cell>
          <cell r="L130">
            <v>172</v>
          </cell>
        </row>
        <row r="131">
          <cell r="H131" t="str">
            <v>105307-CES. RURAL MONTE PATRIA</v>
          </cell>
          <cell r="I131">
            <v>6</v>
          </cell>
          <cell r="J131">
            <v>5</v>
          </cell>
          <cell r="K131">
            <v>1</v>
          </cell>
          <cell r="L131">
            <v>12</v>
          </cell>
        </row>
        <row r="132">
          <cell r="H132" t="str">
            <v>105311-CES. RURAL CHAÑARAL ALTO</v>
          </cell>
          <cell r="I132">
            <v>4</v>
          </cell>
          <cell r="J132">
            <v>0</v>
          </cell>
          <cell r="K132">
            <v>31</v>
          </cell>
          <cell r="L132">
            <v>35</v>
          </cell>
        </row>
        <row r="133">
          <cell r="H133" t="str">
            <v>105312-CES. RURAL CAREN</v>
          </cell>
          <cell r="I133">
            <v>12</v>
          </cell>
          <cell r="J133">
            <v>0</v>
          </cell>
          <cell r="K133">
            <v>1</v>
          </cell>
          <cell r="L133">
            <v>13</v>
          </cell>
        </row>
        <row r="134">
          <cell r="H134" t="str">
            <v>105318-CES. RURAL EL PALQUI</v>
          </cell>
          <cell r="I134">
            <v>7</v>
          </cell>
          <cell r="J134">
            <v>19</v>
          </cell>
          <cell r="K134">
            <v>27</v>
          </cell>
          <cell r="L134">
            <v>53</v>
          </cell>
        </row>
        <row r="135">
          <cell r="H135" t="str">
            <v>105425-P.S.R. CHILECITO</v>
          </cell>
          <cell r="I135">
            <v>0</v>
          </cell>
          <cell r="J135">
            <v>4</v>
          </cell>
          <cell r="K135">
            <v>1</v>
          </cell>
          <cell r="L135">
            <v>5</v>
          </cell>
        </row>
        <row r="136">
          <cell r="H136" t="str">
            <v>105427-P.S.R. HACIENDA VALDIVIA</v>
          </cell>
          <cell r="I136">
            <v>2</v>
          </cell>
          <cell r="J136">
            <v>2</v>
          </cell>
          <cell r="K136">
            <v>2</v>
          </cell>
          <cell r="L136">
            <v>6</v>
          </cell>
        </row>
        <row r="137">
          <cell r="H137" t="str">
            <v>105428-P.S.R. HUATULAME</v>
          </cell>
          <cell r="I137">
            <v>0</v>
          </cell>
          <cell r="J137">
            <v>0</v>
          </cell>
          <cell r="K137">
            <v>2</v>
          </cell>
          <cell r="L137">
            <v>2</v>
          </cell>
        </row>
        <row r="138">
          <cell r="H138" t="str">
            <v>105430-P.S.R. MIALQUI</v>
          </cell>
          <cell r="I138">
            <v>0</v>
          </cell>
          <cell r="J138"/>
          <cell r="K138">
            <v>3</v>
          </cell>
          <cell r="L138">
            <v>3</v>
          </cell>
        </row>
        <row r="139">
          <cell r="H139" t="str">
            <v>105431-P.S.R. PEDREGAL</v>
          </cell>
          <cell r="I139"/>
          <cell r="J139">
            <v>5</v>
          </cell>
          <cell r="K139">
            <v>2</v>
          </cell>
          <cell r="L139">
            <v>7</v>
          </cell>
        </row>
        <row r="140">
          <cell r="H140" t="str">
            <v>105432-P.S.R. RAPEL</v>
          </cell>
          <cell r="I140">
            <v>6</v>
          </cell>
          <cell r="J140">
            <v>4</v>
          </cell>
          <cell r="K140">
            <v>11</v>
          </cell>
          <cell r="L140">
            <v>21</v>
          </cell>
        </row>
        <row r="141">
          <cell r="H141" t="str">
            <v>105435-P.S.R. TULAHUEN</v>
          </cell>
          <cell r="I141">
            <v>0</v>
          </cell>
          <cell r="J141">
            <v>0</v>
          </cell>
          <cell r="K141">
            <v>8</v>
          </cell>
          <cell r="L141">
            <v>8</v>
          </cell>
        </row>
        <row r="142">
          <cell r="H142" t="str">
            <v>105436-P.S.R. EL MAITEN</v>
          </cell>
          <cell r="I142">
            <v>2</v>
          </cell>
          <cell r="J142">
            <v>0</v>
          </cell>
          <cell r="K142">
            <v>3</v>
          </cell>
          <cell r="L142">
            <v>5</v>
          </cell>
        </row>
        <row r="143">
          <cell r="H143" t="str">
            <v>105489-P.S.R. RAMADAS DE TULAHUEN</v>
          </cell>
          <cell r="I143"/>
          <cell r="J143">
            <v>2</v>
          </cell>
          <cell r="K143">
            <v>0</v>
          </cell>
          <cell r="L143">
            <v>2</v>
          </cell>
        </row>
        <row r="144">
          <cell r="H144" t="str">
            <v>04304-PUNITAQUI</v>
          </cell>
          <cell r="I144">
            <v>0</v>
          </cell>
          <cell r="J144">
            <v>2</v>
          </cell>
          <cell r="K144">
            <v>4</v>
          </cell>
          <cell r="L144">
            <v>6</v>
          </cell>
        </row>
        <row r="145">
          <cell r="H145" t="str">
            <v>105308-CES. RURAL PUNITAQUI</v>
          </cell>
          <cell r="I145">
            <v>0</v>
          </cell>
          <cell r="J145">
            <v>2</v>
          </cell>
          <cell r="K145">
            <v>4</v>
          </cell>
          <cell r="L145">
            <v>6</v>
          </cell>
        </row>
        <row r="146">
          <cell r="H146" t="str">
            <v>105440-P.S.R. DIVISADERO</v>
          </cell>
          <cell r="I146">
            <v>0</v>
          </cell>
          <cell r="J146"/>
          <cell r="K146"/>
          <cell r="L146">
            <v>0</v>
          </cell>
        </row>
        <row r="147">
          <cell r="H147" t="str">
            <v xml:space="preserve">105508-P.S.R. EL PARRAL DE QUILES  </v>
          </cell>
          <cell r="I147"/>
          <cell r="J147">
            <v>0</v>
          </cell>
          <cell r="K147"/>
          <cell r="L147">
            <v>0</v>
          </cell>
        </row>
        <row r="148">
          <cell r="H148" t="str">
            <v>04305-RIO HURTADO</v>
          </cell>
          <cell r="I148">
            <v>9</v>
          </cell>
          <cell r="J148">
            <v>1</v>
          </cell>
          <cell r="K148">
            <v>7</v>
          </cell>
          <cell r="L148">
            <v>17</v>
          </cell>
        </row>
        <row r="149">
          <cell r="H149" t="str">
            <v>105310-CES. RURAL PICHASCA</v>
          </cell>
          <cell r="I149">
            <v>1</v>
          </cell>
          <cell r="J149">
            <v>0</v>
          </cell>
          <cell r="K149"/>
          <cell r="L149">
            <v>1</v>
          </cell>
        </row>
        <row r="150">
          <cell r="H150" t="str">
            <v>105409-P.S.R. EL CHAÑAR</v>
          </cell>
          <cell r="I150">
            <v>0</v>
          </cell>
          <cell r="J150"/>
          <cell r="K150">
            <v>0</v>
          </cell>
          <cell r="L150">
            <v>0</v>
          </cell>
        </row>
        <row r="151">
          <cell r="H151" t="str">
            <v>105410-P.S.R. HURTADO</v>
          </cell>
          <cell r="I151">
            <v>0</v>
          </cell>
          <cell r="J151"/>
          <cell r="K151">
            <v>1</v>
          </cell>
          <cell r="L151">
            <v>1</v>
          </cell>
        </row>
        <row r="152">
          <cell r="H152" t="str">
            <v>105411-P.S.R. LAS BREAS</v>
          </cell>
          <cell r="I152">
            <v>0</v>
          </cell>
          <cell r="J152">
            <v>0</v>
          </cell>
          <cell r="K152">
            <v>2</v>
          </cell>
          <cell r="L152">
            <v>2</v>
          </cell>
        </row>
        <row r="153">
          <cell r="H153" t="str">
            <v>105413-P.S.R. SAMO ALTO</v>
          </cell>
          <cell r="I153">
            <v>0</v>
          </cell>
          <cell r="J153">
            <v>1</v>
          </cell>
          <cell r="K153">
            <v>1</v>
          </cell>
          <cell r="L153">
            <v>2</v>
          </cell>
        </row>
        <row r="154">
          <cell r="H154" t="str">
            <v>105414-P.S.R. SERON</v>
          </cell>
          <cell r="I154"/>
          <cell r="J154">
            <v>0</v>
          </cell>
          <cell r="K154">
            <v>3</v>
          </cell>
          <cell r="L154">
            <v>3</v>
          </cell>
        </row>
        <row r="155">
          <cell r="H155" t="str">
            <v>105503-P.S.R. TABAQUEROS</v>
          </cell>
          <cell r="I155">
            <v>8</v>
          </cell>
          <cell r="J155"/>
          <cell r="K155"/>
          <cell r="L155">
            <v>8</v>
          </cell>
        </row>
        <row r="156">
          <cell r="H156" t="str">
            <v>Total general</v>
          </cell>
          <cell r="I156">
            <v>1569</v>
          </cell>
          <cell r="J156">
            <v>1617</v>
          </cell>
          <cell r="K156">
            <v>2036</v>
          </cell>
          <cell r="L156">
            <v>5222</v>
          </cell>
        </row>
      </sheetData>
      <sheetData sheetId="7"/>
      <sheetData sheetId="8">
        <row r="3">
          <cell r="H3" t="str">
            <v>Suma de Total</v>
          </cell>
          <cell r="I3" t="str">
            <v>Etiquetas de columna</v>
          </cell>
          <cell r="AA3" t="str">
            <v>Suma de Total</v>
          </cell>
          <cell r="AB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 t="str">
            <v>Total general</v>
          </cell>
          <cell r="AA4" t="str">
            <v>Etiquetas de fila</v>
          </cell>
          <cell r="AB4">
            <v>1</v>
          </cell>
          <cell r="AC4">
            <v>2</v>
          </cell>
          <cell r="AD4">
            <v>3</v>
          </cell>
          <cell r="AE4" t="str">
            <v>Total general</v>
          </cell>
        </row>
        <row r="5">
          <cell r="H5" t="str">
            <v>04101-LA SERENA</v>
          </cell>
          <cell r="I5">
            <v>42</v>
          </cell>
          <cell r="J5">
            <v>47</v>
          </cell>
          <cell r="K5">
            <v>77</v>
          </cell>
          <cell r="L5">
            <v>166</v>
          </cell>
          <cell r="AA5" t="str">
            <v>04101-LA SERENA</v>
          </cell>
          <cell r="AB5">
            <v>16</v>
          </cell>
          <cell r="AC5">
            <v>13</v>
          </cell>
          <cell r="AD5">
            <v>11</v>
          </cell>
          <cell r="AE5">
            <v>40</v>
          </cell>
        </row>
        <row r="6">
          <cell r="H6" t="str">
            <v>105300-CES. CARDENAL CARO</v>
          </cell>
          <cell r="I6">
            <v>7</v>
          </cell>
          <cell r="J6">
            <v>11</v>
          </cell>
          <cell r="K6">
            <v>18</v>
          </cell>
          <cell r="L6">
            <v>36</v>
          </cell>
          <cell r="AA6" t="str">
            <v>105300-CES. CARDENAL CARO</v>
          </cell>
          <cell r="AB6">
            <v>8</v>
          </cell>
          <cell r="AC6">
            <v>0</v>
          </cell>
          <cell r="AD6">
            <v>1</v>
          </cell>
          <cell r="AE6">
            <v>9</v>
          </cell>
        </row>
        <row r="7">
          <cell r="H7" t="str">
            <v>105301-CES. LAS COMPAÑIAS</v>
          </cell>
          <cell r="I7">
            <v>6</v>
          </cell>
          <cell r="J7">
            <v>9</v>
          </cell>
          <cell r="K7">
            <v>16</v>
          </cell>
          <cell r="L7">
            <v>31</v>
          </cell>
          <cell r="AA7" t="str">
            <v>105301-CES. LAS COMPAÑIAS</v>
          </cell>
          <cell r="AB7">
            <v>4</v>
          </cell>
          <cell r="AC7">
            <v>8</v>
          </cell>
          <cell r="AD7">
            <v>2</v>
          </cell>
          <cell r="AE7">
            <v>14</v>
          </cell>
        </row>
        <row r="8">
          <cell r="H8" t="str">
            <v>105302-CES. PEDRO AGUIRRE C.</v>
          </cell>
          <cell r="I8">
            <v>16</v>
          </cell>
          <cell r="J8">
            <v>12</v>
          </cell>
          <cell r="K8">
            <v>14</v>
          </cell>
          <cell r="L8">
            <v>42</v>
          </cell>
          <cell r="AA8" t="str">
            <v>105302-CES. PEDRO AGUIRRE C.</v>
          </cell>
          <cell r="AB8">
            <v>3</v>
          </cell>
          <cell r="AC8">
            <v>3</v>
          </cell>
          <cell r="AD8">
            <v>8</v>
          </cell>
          <cell r="AE8">
            <v>14</v>
          </cell>
        </row>
        <row r="9">
          <cell r="H9" t="str">
            <v>105313-CES. SCHAFFHAUSER</v>
          </cell>
          <cell r="I9">
            <v>3</v>
          </cell>
          <cell r="J9">
            <v>3</v>
          </cell>
          <cell r="K9">
            <v>8</v>
          </cell>
          <cell r="L9">
            <v>14</v>
          </cell>
          <cell r="AA9" t="str">
            <v>105319-CES. CARDENAL R.S.H.</v>
          </cell>
          <cell r="AB9">
            <v>0</v>
          </cell>
          <cell r="AC9">
            <v>0</v>
          </cell>
          <cell r="AD9">
            <v>0</v>
          </cell>
          <cell r="AE9">
            <v>0</v>
          </cell>
        </row>
        <row r="10">
          <cell r="H10" t="str">
            <v>105319-CES. CARDENAL R.S.H.</v>
          </cell>
          <cell r="I10">
            <v>4</v>
          </cell>
          <cell r="J10">
            <v>3</v>
          </cell>
          <cell r="K10">
            <v>11</v>
          </cell>
          <cell r="L10">
            <v>18</v>
          </cell>
          <cell r="AA10" t="str">
            <v xml:space="preserve">105400-P.S.R. ALGARROBITO            </v>
          </cell>
          <cell r="AB10">
            <v>1</v>
          </cell>
          <cell r="AC10">
            <v>2</v>
          </cell>
          <cell r="AD10"/>
          <cell r="AE10">
            <v>3</v>
          </cell>
        </row>
        <row r="11">
          <cell r="H11" t="str">
            <v>105325-CESFAM JUAN PABLO II</v>
          </cell>
          <cell r="I11">
            <v>5</v>
          </cell>
          <cell r="J11">
            <v>4</v>
          </cell>
          <cell r="K11">
            <v>3</v>
          </cell>
          <cell r="L11">
            <v>12</v>
          </cell>
          <cell r="AA11" t="str">
            <v>105700-CECOF VILLA EL INDIO</v>
          </cell>
          <cell r="AB11">
            <v>0</v>
          </cell>
          <cell r="AC11"/>
          <cell r="AD11">
            <v>0</v>
          </cell>
          <cell r="AE11">
            <v>0</v>
          </cell>
        </row>
        <row r="12">
          <cell r="H12" t="str">
            <v xml:space="preserve">105400-P.S.R. ALGARROBITO            </v>
          </cell>
          <cell r="I12"/>
          <cell r="J12"/>
          <cell r="K12">
            <v>3</v>
          </cell>
          <cell r="L12">
            <v>3</v>
          </cell>
          <cell r="AA12" t="str">
            <v>04102-COQUIMBO</v>
          </cell>
          <cell r="AB12">
            <v>20</v>
          </cell>
          <cell r="AC12">
            <v>15</v>
          </cell>
          <cell r="AD12">
            <v>14</v>
          </cell>
          <cell r="AE12">
            <v>49</v>
          </cell>
        </row>
        <row r="13">
          <cell r="H13" t="str">
            <v>105401-P.S.R. LAS ROJAS</v>
          </cell>
          <cell r="I13"/>
          <cell r="J13">
            <v>0</v>
          </cell>
          <cell r="K13">
            <v>1</v>
          </cell>
          <cell r="L13">
            <v>1</v>
          </cell>
          <cell r="AA13" t="str">
            <v>105303-CES. SAN JUAN</v>
          </cell>
          <cell r="AB13">
            <v>3</v>
          </cell>
          <cell r="AC13">
            <v>0</v>
          </cell>
          <cell r="AD13">
            <v>0</v>
          </cell>
          <cell r="AE13">
            <v>3</v>
          </cell>
        </row>
        <row r="14">
          <cell r="H14" t="str">
            <v>105402-P.S.R. EL ROMERO</v>
          </cell>
          <cell r="I14">
            <v>0</v>
          </cell>
          <cell r="J14">
            <v>1</v>
          </cell>
          <cell r="K14">
            <v>1</v>
          </cell>
          <cell r="L14">
            <v>2</v>
          </cell>
          <cell r="AA14" t="str">
            <v>105304-CES. SANTA CECILIA</v>
          </cell>
          <cell r="AB14">
            <v>6</v>
          </cell>
          <cell r="AC14">
            <v>1</v>
          </cell>
          <cell r="AD14">
            <v>0</v>
          </cell>
          <cell r="AE14">
            <v>7</v>
          </cell>
        </row>
        <row r="15">
          <cell r="H15" t="str">
            <v>105499-P.S.R. LAMBERT</v>
          </cell>
          <cell r="I15"/>
          <cell r="J15">
            <v>0</v>
          </cell>
          <cell r="K15">
            <v>0</v>
          </cell>
          <cell r="L15">
            <v>0</v>
          </cell>
          <cell r="AA15" t="str">
            <v>105305-CES. TIERRAS BLANCAS</v>
          </cell>
          <cell r="AB15">
            <v>7</v>
          </cell>
          <cell r="AC15">
            <v>9</v>
          </cell>
          <cell r="AD15">
            <v>8</v>
          </cell>
          <cell r="AE15">
            <v>24</v>
          </cell>
        </row>
        <row r="16">
          <cell r="H16" t="str">
            <v>105700-CECOF VILLA EL INDIO</v>
          </cell>
          <cell r="I16">
            <v>1</v>
          </cell>
          <cell r="J16">
            <v>1</v>
          </cell>
          <cell r="K16">
            <v>2</v>
          </cell>
          <cell r="L16">
            <v>4</v>
          </cell>
          <cell r="AA16" t="str">
            <v>105321-CES. RURAL  TONGOY</v>
          </cell>
          <cell r="AB16">
            <v>0</v>
          </cell>
          <cell r="AC16">
            <v>0</v>
          </cell>
          <cell r="AD16">
            <v>0</v>
          </cell>
          <cell r="AE16">
            <v>0</v>
          </cell>
        </row>
        <row r="17">
          <cell r="H17" t="str">
            <v>105702-CECOF VILLA LAMBERT</v>
          </cell>
          <cell r="I17">
            <v>0</v>
          </cell>
          <cell r="J17">
            <v>2</v>
          </cell>
          <cell r="K17">
            <v>0</v>
          </cell>
          <cell r="L17">
            <v>2</v>
          </cell>
          <cell r="AA17" t="str">
            <v>105323-CES. DR. SERGIO AGUILAR</v>
          </cell>
          <cell r="AB17">
            <v>1</v>
          </cell>
          <cell r="AC17">
            <v>5</v>
          </cell>
          <cell r="AD17">
            <v>1</v>
          </cell>
          <cell r="AE17">
            <v>7</v>
          </cell>
        </row>
        <row r="18">
          <cell r="H18" t="str">
            <v>200402-CECOF ARCOS DE PINAMAR</v>
          </cell>
          <cell r="I18"/>
          <cell r="J18">
            <v>1</v>
          </cell>
          <cell r="K18"/>
          <cell r="L18">
            <v>1</v>
          </cell>
          <cell r="AA18" t="str">
            <v>105405-P.S.R. GUANAQUEROS</v>
          </cell>
          <cell r="AB18"/>
          <cell r="AC18"/>
          <cell r="AD18">
            <v>0</v>
          </cell>
          <cell r="AE18">
            <v>0</v>
          </cell>
        </row>
        <row r="19">
          <cell r="H19" t="str">
            <v>04102-COQUIMBO</v>
          </cell>
          <cell r="I19">
            <v>87</v>
          </cell>
          <cell r="J19">
            <v>76</v>
          </cell>
          <cell r="K19">
            <v>119</v>
          </cell>
          <cell r="L19">
            <v>282</v>
          </cell>
          <cell r="AA19" t="str">
            <v>105406-P.S.R. PAN DE AZUCAR</v>
          </cell>
          <cell r="AB19">
            <v>3</v>
          </cell>
          <cell r="AC19">
            <v>0</v>
          </cell>
          <cell r="AD19">
            <v>5</v>
          </cell>
          <cell r="AE19">
            <v>8</v>
          </cell>
        </row>
        <row r="20">
          <cell r="H20" t="str">
            <v>105303-CES. SAN JUAN</v>
          </cell>
          <cell r="I20">
            <v>8</v>
          </cell>
          <cell r="J20">
            <v>11</v>
          </cell>
          <cell r="K20">
            <v>21</v>
          </cell>
          <cell r="L20">
            <v>40</v>
          </cell>
          <cell r="AA20" t="str">
            <v>105705-CECOF EL ALBA</v>
          </cell>
          <cell r="AB20">
            <v>0</v>
          </cell>
          <cell r="AC20">
            <v>0</v>
          </cell>
          <cell r="AD20"/>
          <cell r="AE20">
            <v>0</v>
          </cell>
        </row>
        <row r="21">
          <cell r="H21" t="str">
            <v>105304-CES. SANTA CECILIA</v>
          </cell>
          <cell r="I21">
            <v>10</v>
          </cell>
          <cell r="J21">
            <v>8</v>
          </cell>
          <cell r="K21">
            <v>27</v>
          </cell>
          <cell r="L21">
            <v>45</v>
          </cell>
          <cell r="AA21" t="str">
            <v>200273-CECOF PUNTA MIRA</v>
          </cell>
          <cell r="AB21">
            <v>0</v>
          </cell>
          <cell r="AC21"/>
          <cell r="AD21">
            <v>0</v>
          </cell>
          <cell r="AE21">
            <v>0</v>
          </cell>
        </row>
        <row r="22">
          <cell r="H22" t="str">
            <v>105305-CES. TIERRAS BLANCAS</v>
          </cell>
          <cell r="I22">
            <v>48</v>
          </cell>
          <cell r="J22">
            <v>40</v>
          </cell>
          <cell r="K22">
            <v>40</v>
          </cell>
          <cell r="L22">
            <v>128</v>
          </cell>
          <cell r="AA22" t="str">
            <v>04103-ANDACOLLO</v>
          </cell>
          <cell r="AB22">
            <v>7</v>
          </cell>
          <cell r="AC22">
            <v>2</v>
          </cell>
          <cell r="AD22">
            <v>3</v>
          </cell>
          <cell r="AE22">
            <v>12</v>
          </cell>
        </row>
        <row r="23">
          <cell r="H23" t="str">
            <v>105321-CES. RURAL  TONGOY</v>
          </cell>
          <cell r="I23">
            <v>2</v>
          </cell>
          <cell r="J23">
            <v>1</v>
          </cell>
          <cell r="K23">
            <v>5</v>
          </cell>
          <cell r="L23">
            <v>8</v>
          </cell>
          <cell r="AA23" t="str">
            <v>105106-HOSPITAL ANDACOLLO</v>
          </cell>
          <cell r="AB23">
            <v>7</v>
          </cell>
          <cell r="AC23">
            <v>2</v>
          </cell>
          <cell r="AD23">
            <v>3</v>
          </cell>
          <cell r="AE23">
            <v>12</v>
          </cell>
        </row>
        <row r="24">
          <cell r="H24" t="str">
            <v>105323-CES. DR. SERGIO AGUILAR</v>
          </cell>
          <cell r="I24">
            <v>6</v>
          </cell>
          <cell r="J24">
            <v>12</v>
          </cell>
          <cell r="K24">
            <v>18</v>
          </cell>
          <cell r="L24">
            <v>36</v>
          </cell>
          <cell r="AA24" t="str">
            <v>04105-PAIHUANO</v>
          </cell>
          <cell r="AB24"/>
          <cell r="AC24"/>
          <cell r="AD24">
            <v>0</v>
          </cell>
          <cell r="AE24">
            <v>0</v>
          </cell>
        </row>
        <row r="25">
          <cell r="H25" t="str">
            <v xml:space="preserve">105404-P.S.R. EL TANGUE                         </v>
          </cell>
          <cell r="I25"/>
          <cell r="J25"/>
          <cell r="K25">
            <v>0</v>
          </cell>
          <cell r="L25">
            <v>0</v>
          </cell>
          <cell r="AA25" t="str">
            <v>105306-CES. PAIHUANO</v>
          </cell>
          <cell r="AB25"/>
          <cell r="AC25"/>
          <cell r="AD25">
            <v>0</v>
          </cell>
          <cell r="AE25">
            <v>0</v>
          </cell>
        </row>
        <row r="26">
          <cell r="H26" t="str">
            <v>105405-P.S.R. GUANAQUEROS</v>
          </cell>
          <cell r="I26">
            <v>3</v>
          </cell>
          <cell r="J26">
            <v>2</v>
          </cell>
          <cell r="K26">
            <v>2</v>
          </cell>
          <cell r="L26">
            <v>7</v>
          </cell>
          <cell r="AA26" t="str">
            <v>04106-VICUÑA</v>
          </cell>
          <cell r="AB26">
            <v>0</v>
          </cell>
          <cell r="AC26"/>
          <cell r="AD26">
            <v>0</v>
          </cell>
          <cell r="AE26">
            <v>0</v>
          </cell>
        </row>
        <row r="27">
          <cell r="H27" t="str">
            <v>105406-P.S.R. PAN DE AZUCAR</v>
          </cell>
          <cell r="I27">
            <v>7</v>
          </cell>
          <cell r="J27">
            <v>2</v>
          </cell>
          <cell r="K27">
            <v>5</v>
          </cell>
          <cell r="L27">
            <v>14</v>
          </cell>
          <cell r="AA27" t="str">
            <v>105107-HOSPITAL VICUÑA</v>
          </cell>
          <cell r="AB27">
            <v>0</v>
          </cell>
          <cell r="AC27"/>
          <cell r="AD27"/>
          <cell r="AE27">
            <v>0</v>
          </cell>
        </row>
        <row r="28">
          <cell r="H28" t="str">
            <v>105407-P.S.R. TAMBILLOS</v>
          </cell>
          <cell r="I28"/>
          <cell r="J28"/>
          <cell r="K28">
            <v>0</v>
          </cell>
          <cell r="L28">
            <v>0</v>
          </cell>
          <cell r="AA28" t="str">
            <v>105469-P.S.R. EL TAMBO</v>
          </cell>
          <cell r="AB28"/>
          <cell r="AC28"/>
          <cell r="AD28">
            <v>0</v>
          </cell>
          <cell r="AE28">
            <v>0</v>
          </cell>
        </row>
        <row r="29">
          <cell r="H29" t="str">
            <v>105705-CECOF EL ALBA</v>
          </cell>
          <cell r="I29">
            <v>2</v>
          </cell>
          <cell r="J29">
            <v>0</v>
          </cell>
          <cell r="K29">
            <v>1</v>
          </cell>
          <cell r="L29">
            <v>3</v>
          </cell>
          <cell r="AA29" t="str">
            <v>04201-ILLAPEL</v>
          </cell>
          <cell r="AB29">
            <v>1</v>
          </cell>
          <cell r="AC29">
            <v>0</v>
          </cell>
          <cell r="AD29">
            <v>0</v>
          </cell>
          <cell r="AE29">
            <v>1</v>
          </cell>
        </row>
        <row r="30">
          <cell r="H30" t="str">
            <v>200273-CECOF PUNTA MIRA</v>
          </cell>
          <cell r="I30">
            <v>1</v>
          </cell>
          <cell r="J30"/>
          <cell r="K30">
            <v>0</v>
          </cell>
          <cell r="L30">
            <v>1</v>
          </cell>
          <cell r="AA30" t="str">
            <v>105326-CESFAM SAN RAFAEL</v>
          </cell>
          <cell r="AB30"/>
          <cell r="AC30">
            <v>0</v>
          </cell>
          <cell r="AD30">
            <v>0</v>
          </cell>
          <cell r="AE30">
            <v>0</v>
          </cell>
        </row>
        <row r="31">
          <cell r="H31" t="str">
            <v>04103-ANDACOLLO</v>
          </cell>
          <cell r="I31">
            <v>12</v>
          </cell>
          <cell r="J31">
            <v>5</v>
          </cell>
          <cell r="K31">
            <v>7</v>
          </cell>
          <cell r="L31">
            <v>24</v>
          </cell>
          <cell r="AA31" t="str">
            <v>105444-P.S.R. HUINTIL</v>
          </cell>
          <cell r="AB31">
            <v>1</v>
          </cell>
          <cell r="AC31"/>
          <cell r="AD31"/>
          <cell r="AE31">
            <v>1</v>
          </cell>
        </row>
        <row r="32">
          <cell r="H32" t="str">
            <v>105106-HOSPITAL ANDACOLLO</v>
          </cell>
          <cell r="I32">
            <v>12</v>
          </cell>
          <cell r="J32">
            <v>5</v>
          </cell>
          <cell r="K32">
            <v>7</v>
          </cell>
          <cell r="L32">
            <v>24</v>
          </cell>
          <cell r="AA32" t="str">
            <v>105487-P.S.R. CAÑAS UNO</v>
          </cell>
          <cell r="AB32"/>
          <cell r="AC32"/>
          <cell r="AD32">
            <v>0</v>
          </cell>
          <cell r="AE32">
            <v>0</v>
          </cell>
        </row>
        <row r="33">
          <cell r="H33" t="str">
            <v>04104-LA HIGUERA</v>
          </cell>
          <cell r="I33">
            <v>0</v>
          </cell>
          <cell r="J33">
            <v>2</v>
          </cell>
          <cell r="K33">
            <v>3</v>
          </cell>
          <cell r="L33">
            <v>5</v>
          </cell>
          <cell r="AA33" t="str">
            <v>04202-CANELA</v>
          </cell>
          <cell r="AB33">
            <v>0</v>
          </cell>
          <cell r="AC33"/>
          <cell r="AD33">
            <v>1</v>
          </cell>
          <cell r="AE33">
            <v>1</v>
          </cell>
        </row>
        <row r="34">
          <cell r="H34" t="str">
            <v>105314-CES. LA HIGUERA</v>
          </cell>
          <cell r="I34">
            <v>0</v>
          </cell>
          <cell r="J34"/>
          <cell r="K34">
            <v>3</v>
          </cell>
          <cell r="L34">
            <v>3</v>
          </cell>
          <cell r="AA34" t="str">
            <v>105309-CES. RURAL CANELA</v>
          </cell>
          <cell r="AB34">
            <v>0</v>
          </cell>
          <cell r="AC34"/>
          <cell r="AD34">
            <v>0</v>
          </cell>
          <cell r="AE34">
            <v>0</v>
          </cell>
        </row>
        <row r="35">
          <cell r="H35" t="str">
            <v xml:space="preserve">105500-P.S.R. CALETA HORNOS        </v>
          </cell>
          <cell r="I35">
            <v>0</v>
          </cell>
          <cell r="J35">
            <v>0</v>
          </cell>
          <cell r="K35"/>
          <cell r="L35">
            <v>0</v>
          </cell>
          <cell r="AA35" t="str">
            <v xml:space="preserve">105450-P.S.R. MINCHA NORTE            </v>
          </cell>
          <cell r="AB35"/>
          <cell r="AC35"/>
          <cell r="AD35">
            <v>0</v>
          </cell>
          <cell r="AE35">
            <v>0</v>
          </cell>
        </row>
        <row r="36">
          <cell r="H36" t="str">
            <v>105505-P.S.R. LOS CHOROS</v>
          </cell>
          <cell r="I36"/>
          <cell r="J36">
            <v>2</v>
          </cell>
          <cell r="K36"/>
          <cell r="L36">
            <v>2</v>
          </cell>
          <cell r="AA36" t="str">
            <v>105484-P.S.R. HUENTELAUQUEN</v>
          </cell>
          <cell r="AB36">
            <v>0</v>
          </cell>
          <cell r="AC36"/>
          <cell r="AD36"/>
          <cell r="AE36">
            <v>0</v>
          </cell>
        </row>
        <row r="37">
          <cell r="H37" t="str">
            <v>105506-P.S.R. EL TRAPICHE</v>
          </cell>
          <cell r="I37"/>
          <cell r="J37">
            <v>0</v>
          </cell>
          <cell r="K37">
            <v>0</v>
          </cell>
          <cell r="L37">
            <v>0</v>
          </cell>
          <cell r="AA37" t="str">
            <v>105488-P.S.R. ESPIRITU SANTO</v>
          </cell>
          <cell r="AB37"/>
          <cell r="AC37"/>
          <cell r="AD37">
            <v>1</v>
          </cell>
          <cell r="AE37">
            <v>1</v>
          </cell>
        </row>
        <row r="38">
          <cell r="H38" t="str">
            <v>04105-PAIHUANO</v>
          </cell>
          <cell r="I38">
            <v>1</v>
          </cell>
          <cell r="J38"/>
          <cell r="K38">
            <v>2</v>
          </cell>
          <cell r="L38">
            <v>3</v>
          </cell>
          <cell r="AA38" t="str">
            <v>105493-P.S.R. MINCHA SUR</v>
          </cell>
          <cell r="AB38">
            <v>0</v>
          </cell>
          <cell r="AC38"/>
          <cell r="AD38"/>
          <cell r="AE38">
            <v>0</v>
          </cell>
        </row>
        <row r="39">
          <cell r="H39" t="str">
            <v>105476-P.S.R. MONTE GRANDE</v>
          </cell>
          <cell r="I39">
            <v>1</v>
          </cell>
          <cell r="J39"/>
          <cell r="K39">
            <v>2</v>
          </cell>
          <cell r="L39">
            <v>3</v>
          </cell>
          <cell r="AA39" t="str">
            <v>04203-LOS VILOS</v>
          </cell>
          <cell r="AB39">
            <v>8</v>
          </cell>
          <cell r="AC39">
            <v>6</v>
          </cell>
          <cell r="AD39">
            <v>11</v>
          </cell>
          <cell r="AE39">
            <v>25</v>
          </cell>
        </row>
        <row r="40">
          <cell r="H40" t="str">
            <v>04106-VICUÑA</v>
          </cell>
          <cell r="I40">
            <v>8</v>
          </cell>
          <cell r="J40">
            <v>3</v>
          </cell>
          <cell r="K40">
            <v>7</v>
          </cell>
          <cell r="L40">
            <v>18</v>
          </cell>
          <cell r="AA40" t="str">
            <v>105108-HOSPITAL LOS VILOS</v>
          </cell>
          <cell r="AB40">
            <v>8</v>
          </cell>
          <cell r="AC40">
            <v>6</v>
          </cell>
          <cell r="AD40">
            <v>11</v>
          </cell>
          <cell r="AE40">
            <v>25</v>
          </cell>
        </row>
        <row r="41">
          <cell r="H41" t="str">
            <v>105107-HOSPITAL VICUÑA</v>
          </cell>
          <cell r="I41">
            <v>7</v>
          </cell>
          <cell r="J41">
            <v>2</v>
          </cell>
          <cell r="K41">
            <v>6</v>
          </cell>
          <cell r="L41">
            <v>15</v>
          </cell>
          <cell r="AA41" t="str">
            <v>105479-P.S.R. GUANGUALI</v>
          </cell>
          <cell r="AB41">
            <v>0</v>
          </cell>
          <cell r="AC41"/>
          <cell r="AD41"/>
          <cell r="AE41">
            <v>0</v>
          </cell>
        </row>
        <row r="42">
          <cell r="H42" t="str">
            <v>105467-P.S.R. DIAGUITAS</v>
          </cell>
          <cell r="I42">
            <v>1</v>
          </cell>
          <cell r="J42">
            <v>1</v>
          </cell>
          <cell r="K42">
            <v>0</v>
          </cell>
          <cell r="L42">
            <v>2</v>
          </cell>
          <cell r="AA42" t="str">
            <v>04204-SALAMANCA</v>
          </cell>
          <cell r="AB42">
            <v>2</v>
          </cell>
          <cell r="AC42">
            <v>1</v>
          </cell>
          <cell r="AD42">
            <v>0</v>
          </cell>
          <cell r="AE42">
            <v>3</v>
          </cell>
        </row>
        <row r="43">
          <cell r="H43" t="str">
            <v>105468-P.S.R. EL MOLLE</v>
          </cell>
          <cell r="I43"/>
          <cell r="J43"/>
          <cell r="K43">
            <v>1</v>
          </cell>
          <cell r="L43">
            <v>1</v>
          </cell>
          <cell r="AA43" t="str">
            <v>105104-HOSPITAL SALAMANCA</v>
          </cell>
          <cell r="AB43">
            <v>2</v>
          </cell>
          <cell r="AC43">
            <v>1</v>
          </cell>
          <cell r="AD43"/>
          <cell r="AE43">
            <v>3</v>
          </cell>
        </row>
        <row r="44">
          <cell r="H44" t="str">
            <v>105469-P.S.R. EL TAMBO</v>
          </cell>
          <cell r="I44">
            <v>0</v>
          </cell>
          <cell r="J44"/>
          <cell r="K44"/>
          <cell r="L44">
            <v>0</v>
          </cell>
          <cell r="AA44" t="str">
            <v xml:space="preserve">105452-P.S.R. CUNCUMEN                 </v>
          </cell>
          <cell r="AB44"/>
          <cell r="AC44"/>
          <cell r="AD44">
            <v>0</v>
          </cell>
          <cell r="AE44">
            <v>0</v>
          </cell>
        </row>
        <row r="45">
          <cell r="H45" t="str">
            <v>105472-P.S.R. RIVADAVIA</v>
          </cell>
          <cell r="I45"/>
          <cell r="J45"/>
          <cell r="K45">
            <v>0</v>
          </cell>
          <cell r="L45">
            <v>0</v>
          </cell>
          <cell r="AA45" t="str">
            <v>105453-P.S.R. TRANQUILLA</v>
          </cell>
          <cell r="AB45">
            <v>0</v>
          </cell>
          <cell r="AC45">
            <v>0</v>
          </cell>
          <cell r="AD45"/>
          <cell r="AE45">
            <v>0</v>
          </cell>
        </row>
        <row r="46">
          <cell r="H46" t="str">
            <v>105473-P.S.R. TALCUNA</v>
          </cell>
          <cell r="I46">
            <v>0</v>
          </cell>
          <cell r="J46"/>
          <cell r="K46"/>
          <cell r="L46">
            <v>0</v>
          </cell>
          <cell r="AA46" t="str">
            <v>105455-P.S.R. CHILLEPIN</v>
          </cell>
          <cell r="AB46">
            <v>0</v>
          </cell>
          <cell r="AC46">
            <v>0</v>
          </cell>
          <cell r="AD46"/>
          <cell r="AE46">
            <v>0</v>
          </cell>
        </row>
        <row r="47">
          <cell r="H47" t="str">
            <v>105502-P.S.R. CALINGASTA</v>
          </cell>
          <cell r="I47">
            <v>0</v>
          </cell>
          <cell r="J47"/>
          <cell r="K47"/>
          <cell r="L47">
            <v>0</v>
          </cell>
          <cell r="AA47" t="str">
            <v>105456-P.S.R. LLIMPO</v>
          </cell>
          <cell r="AB47"/>
          <cell r="AC47">
            <v>0</v>
          </cell>
          <cell r="AD47"/>
          <cell r="AE47">
            <v>0</v>
          </cell>
        </row>
        <row r="48">
          <cell r="H48" t="str">
            <v>04201-ILLAPEL</v>
          </cell>
          <cell r="I48">
            <v>4</v>
          </cell>
          <cell r="J48">
            <v>10</v>
          </cell>
          <cell r="K48">
            <v>10</v>
          </cell>
          <cell r="L48">
            <v>24</v>
          </cell>
          <cell r="AA48" t="str">
            <v>105457-P.S.R. SAN AGUSTIN</v>
          </cell>
          <cell r="AB48"/>
          <cell r="AC48">
            <v>0</v>
          </cell>
          <cell r="AD48"/>
          <cell r="AE48">
            <v>0</v>
          </cell>
        </row>
        <row r="49">
          <cell r="H49" t="str">
            <v>105326-CESFAM SAN RAFAEL</v>
          </cell>
          <cell r="I49">
            <v>3</v>
          </cell>
          <cell r="J49"/>
          <cell r="K49">
            <v>5</v>
          </cell>
          <cell r="L49">
            <v>8</v>
          </cell>
          <cell r="AA49" t="str">
            <v>105458-P.S.R. TAHUINCO</v>
          </cell>
          <cell r="AB49">
            <v>0</v>
          </cell>
          <cell r="AC49">
            <v>0</v>
          </cell>
          <cell r="AD49">
            <v>0</v>
          </cell>
          <cell r="AE49">
            <v>0</v>
          </cell>
        </row>
        <row r="50">
          <cell r="H50" t="str">
            <v xml:space="preserve">105443-P.S.R. CARCAMO                   </v>
          </cell>
          <cell r="I50">
            <v>0</v>
          </cell>
          <cell r="J50"/>
          <cell r="K50">
            <v>0</v>
          </cell>
          <cell r="L50">
            <v>0</v>
          </cell>
          <cell r="AA50" t="str">
            <v>105491-P.S.R. QUELEN BAJO</v>
          </cell>
          <cell r="AB50">
            <v>0</v>
          </cell>
          <cell r="AC50">
            <v>0</v>
          </cell>
          <cell r="AD50">
            <v>0</v>
          </cell>
          <cell r="AE50">
            <v>0</v>
          </cell>
        </row>
        <row r="51">
          <cell r="H51" t="str">
            <v>105444-P.S.R. HUINTIL</v>
          </cell>
          <cell r="I51"/>
          <cell r="J51"/>
          <cell r="K51">
            <v>0</v>
          </cell>
          <cell r="L51">
            <v>0</v>
          </cell>
          <cell r="AA51" t="str">
            <v>04301-OVALLE</v>
          </cell>
          <cell r="AB51">
            <v>4</v>
          </cell>
          <cell r="AC51">
            <v>2</v>
          </cell>
          <cell r="AD51">
            <v>7</v>
          </cell>
          <cell r="AE51">
            <v>13</v>
          </cell>
        </row>
        <row r="52">
          <cell r="H52" t="str">
            <v>105445-P.S.R. LIMAHUIDA</v>
          </cell>
          <cell r="I52"/>
          <cell r="J52"/>
          <cell r="K52">
            <v>0</v>
          </cell>
          <cell r="L52">
            <v>0</v>
          </cell>
          <cell r="AA52" t="str">
            <v>105315-CES. RURAL C. DE TAMAYA</v>
          </cell>
          <cell r="AB52">
            <v>1</v>
          </cell>
          <cell r="AC52"/>
          <cell r="AD52">
            <v>0</v>
          </cell>
          <cell r="AE52">
            <v>1</v>
          </cell>
        </row>
        <row r="53">
          <cell r="H53" t="str">
            <v>105446-P.S.R. MATANCILLA</v>
          </cell>
          <cell r="I53"/>
          <cell r="J53"/>
          <cell r="K53">
            <v>0</v>
          </cell>
          <cell r="L53">
            <v>0</v>
          </cell>
          <cell r="AA53" t="str">
            <v>105317-CES. JORGE JORDAN D.</v>
          </cell>
          <cell r="AB53">
            <v>0</v>
          </cell>
          <cell r="AC53">
            <v>1</v>
          </cell>
          <cell r="AD53">
            <v>0</v>
          </cell>
          <cell r="AE53">
            <v>1</v>
          </cell>
        </row>
        <row r="54">
          <cell r="H54" t="str">
            <v>105448-P.S.R. SANTA VIRGINIA</v>
          </cell>
          <cell r="I54"/>
          <cell r="J54"/>
          <cell r="K54">
            <v>0</v>
          </cell>
          <cell r="L54">
            <v>0</v>
          </cell>
          <cell r="AA54" t="str">
            <v>105322-CES. MARCOS MACUADA</v>
          </cell>
          <cell r="AB54">
            <v>0</v>
          </cell>
          <cell r="AC54">
            <v>0</v>
          </cell>
          <cell r="AD54">
            <v>5</v>
          </cell>
          <cell r="AE54">
            <v>5</v>
          </cell>
        </row>
        <row r="55">
          <cell r="H55" t="str">
            <v>105485-P.S.R. PLAN DE HORNOS</v>
          </cell>
          <cell r="I55">
            <v>0</v>
          </cell>
          <cell r="J55"/>
          <cell r="K55"/>
          <cell r="L55">
            <v>0</v>
          </cell>
          <cell r="AA55" t="str">
            <v>105415-P.S.R. BARRAZA</v>
          </cell>
          <cell r="AB55"/>
          <cell r="AC55">
            <v>0</v>
          </cell>
          <cell r="AD55">
            <v>0</v>
          </cell>
          <cell r="AE55">
            <v>0</v>
          </cell>
        </row>
        <row r="56">
          <cell r="H56" t="str">
            <v>105486-P.S.R. TUNGA SUR</v>
          </cell>
          <cell r="I56">
            <v>0</v>
          </cell>
          <cell r="J56"/>
          <cell r="K56"/>
          <cell r="L56">
            <v>0</v>
          </cell>
          <cell r="AA56" t="str">
            <v xml:space="preserve">105416-P.S.R. CAMARICO                  </v>
          </cell>
          <cell r="AB56">
            <v>1</v>
          </cell>
          <cell r="AC56"/>
          <cell r="AD56"/>
          <cell r="AE56">
            <v>1</v>
          </cell>
        </row>
        <row r="57">
          <cell r="H57" t="str">
            <v>105487-P.S.R. CAÑAS UNO</v>
          </cell>
          <cell r="I57">
            <v>0</v>
          </cell>
          <cell r="J57"/>
          <cell r="K57">
            <v>0</v>
          </cell>
          <cell r="L57">
            <v>0</v>
          </cell>
          <cell r="AA57" t="str">
            <v>105417-P.S.R. ALCONES BAJOS</v>
          </cell>
          <cell r="AB57"/>
          <cell r="AC57">
            <v>0</v>
          </cell>
          <cell r="AD57"/>
          <cell r="AE57">
            <v>0</v>
          </cell>
        </row>
        <row r="58">
          <cell r="H58" t="str">
            <v>105496-P.S.R. PINTACURA SUR</v>
          </cell>
          <cell r="I58">
            <v>1</v>
          </cell>
          <cell r="J58"/>
          <cell r="K58">
            <v>0</v>
          </cell>
          <cell r="L58">
            <v>1</v>
          </cell>
          <cell r="AA58" t="str">
            <v>105419-P.S.R. LAS SOSSAS</v>
          </cell>
          <cell r="AB58">
            <v>0</v>
          </cell>
          <cell r="AC58">
            <v>0</v>
          </cell>
          <cell r="AD58"/>
          <cell r="AE58">
            <v>0</v>
          </cell>
        </row>
        <row r="59">
          <cell r="H59" t="str">
            <v>200366-CESFAM URBANO II</v>
          </cell>
          <cell r="I59">
            <v>0</v>
          </cell>
          <cell r="J59">
            <v>10</v>
          </cell>
          <cell r="K59">
            <v>5</v>
          </cell>
          <cell r="L59">
            <v>15</v>
          </cell>
          <cell r="AA59" t="str">
            <v>105422-P.S.R. HORNILLOS</v>
          </cell>
          <cell r="AB59">
            <v>0</v>
          </cell>
          <cell r="AC59"/>
          <cell r="AD59">
            <v>1</v>
          </cell>
          <cell r="AE59">
            <v>1</v>
          </cell>
        </row>
        <row r="60">
          <cell r="H60" t="str">
            <v>04202-CANELA</v>
          </cell>
          <cell r="I60">
            <v>2</v>
          </cell>
          <cell r="J60">
            <v>3</v>
          </cell>
          <cell r="K60">
            <v>2</v>
          </cell>
          <cell r="L60">
            <v>7</v>
          </cell>
          <cell r="AA60" t="str">
            <v>105437-P.S.R. CHALINGA</v>
          </cell>
          <cell r="AB60">
            <v>1</v>
          </cell>
          <cell r="AC60">
            <v>1</v>
          </cell>
          <cell r="AD60">
            <v>0</v>
          </cell>
          <cell r="AE60">
            <v>2</v>
          </cell>
        </row>
        <row r="61">
          <cell r="H61" t="str">
            <v>105309-CES. RURAL CANELA</v>
          </cell>
          <cell r="I61">
            <v>2</v>
          </cell>
          <cell r="J61">
            <v>1</v>
          </cell>
          <cell r="K61">
            <v>2</v>
          </cell>
          <cell r="L61">
            <v>5</v>
          </cell>
          <cell r="AA61" t="str">
            <v>105439-P.S.R. CERRO BLANCO</v>
          </cell>
          <cell r="AB61"/>
          <cell r="AC61">
            <v>0</v>
          </cell>
          <cell r="AD61">
            <v>0</v>
          </cell>
          <cell r="AE61">
            <v>0</v>
          </cell>
        </row>
        <row r="62">
          <cell r="H62" t="str">
            <v>105451-P.S.R. AGUA FRIA</v>
          </cell>
          <cell r="I62"/>
          <cell r="J62">
            <v>0</v>
          </cell>
          <cell r="K62"/>
          <cell r="L62">
            <v>0</v>
          </cell>
          <cell r="AA62" t="str">
            <v>105507-P.S.R. HUAMALATA</v>
          </cell>
          <cell r="AB62"/>
          <cell r="AC62"/>
          <cell r="AD62">
            <v>1</v>
          </cell>
          <cell r="AE62">
            <v>1</v>
          </cell>
        </row>
        <row r="63">
          <cell r="H63" t="str">
            <v>105483-P.S.R. LOS RULOS</v>
          </cell>
          <cell r="I63">
            <v>0</v>
          </cell>
          <cell r="J63"/>
          <cell r="K63"/>
          <cell r="L63">
            <v>0</v>
          </cell>
          <cell r="AA63" t="str">
            <v>105510-P.S.R. RECOLETA</v>
          </cell>
          <cell r="AB63">
            <v>1</v>
          </cell>
          <cell r="AC63"/>
          <cell r="AD63"/>
          <cell r="AE63">
            <v>1</v>
          </cell>
        </row>
        <row r="64">
          <cell r="H64" t="str">
            <v>105484-P.S.R. HUENTELAUQUEN</v>
          </cell>
          <cell r="I64">
            <v>0</v>
          </cell>
          <cell r="J64">
            <v>2</v>
          </cell>
          <cell r="K64">
            <v>0</v>
          </cell>
          <cell r="L64">
            <v>2</v>
          </cell>
          <cell r="AA64" t="str">
            <v>105722-CECOF SAN JOSE DE LA DEHESA</v>
          </cell>
          <cell r="AB64">
            <v>0</v>
          </cell>
          <cell r="AC64">
            <v>0</v>
          </cell>
          <cell r="AD64"/>
          <cell r="AE64">
            <v>0</v>
          </cell>
        </row>
        <row r="65">
          <cell r="H65" t="str">
            <v>105493-P.S.R. MINCHA SUR</v>
          </cell>
          <cell r="I65"/>
          <cell r="J65">
            <v>0</v>
          </cell>
          <cell r="K65"/>
          <cell r="L65">
            <v>0</v>
          </cell>
          <cell r="AA65" t="str">
            <v>105723-CECOF LIMARI</v>
          </cell>
          <cell r="AB65">
            <v>0</v>
          </cell>
          <cell r="AC65"/>
          <cell r="AD65">
            <v>0</v>
          </cell>
          <cell r="AE65">
            <v>0</v>
          </cell>
        </row>
        <row r="66">
          <cell r="H66" t="str">
            <v>105497-P.S.R. JABONERIA</v>
          </cell>
          <cell r="I66"/>
          <cell r="J66"/>
          <cell r="K66">
            <v>0</v>
          </cell>
          <cell r="L66">
            <v>0</v>
          </cell>
          <cell r="AA66" t="str">
            <v>04302-COMBARBALÁ</v>
          </cell>
          <cell r="AB66">
            <v>1</v>
          </cell>
          <cell r="AC66">
            <v>8</v>
          </cell>
          <cell r="AD66">
            <v>0</v>
          </cell>
          <cell r="AE66">
            <v>9</v>
          </cell>
        </row>
        <row r="67">
          <cell r="H67" t="str">
            <v>04203-LOS VILOS</v>
          </cell>
          <cell r="I67">
            <v>18</v>
          </cell>
          <cell r="J67">
            <v>3</v>
          </cell>
          <cell r="K67">
            <v>8</v>
          </cell>
          <cell r="L67">
            <v>29</v>
          </cell>
          <cell r="AA67" t="str">
            <v>105105-HOSPITAL COMBARBALÁ</v>
          </cell>
          <cell r="AB67">
            <v>1</v>
          </cell>
          <cell r="AC67">
            <v>8</v>
          </cell>
          <cell r="AD67">
            <v>0</v>
          </cell>
          <cell r="AE67">
            <v>9</v>
          </cell>
        </row>
        <row r="68">
          <cell r="H68" t="str">
            <v>105108-HOSPITAL LOS VILOS</v>
          </cell>
          <cell r="I68">
            <v>10</v>
          </cell>
          <cell r="J68">
            <v>1</v>
          </cell>
          <cell r="K68">
            <v>4</v>
          </cell>
          <cell r="L68">
            <v>15</v>
          </cell>
          <cell r="AA68" t="str">
            <v xml:space="preserve">105459-P.S.R. BARRANCAS                </v>
          </cell>
          <cell r="AB68">
            <v>0</v>
          </cell>
          <cell r="AC68"/>
          <cell r="AD68"/>
          <cell r="AE68">
            <v>0</v>
          </cell>
        </row>
        <row r="69">
          <cell r="H69" t="str">
            <v xml:space="preserve">105478-P.S.R. CAIMANES                   </v>
          </cell>
          <cell r="I69">
            <v>3</v>
          </cell>
          <cell r="J69"/>
          <cell r="K69">
            <v>2</v>
          </cell>
          <cell r="L69">
            <v>5</v>
          </cell>
          <cell r="AA69" t="str">
            <v>105460-P.S.R. COGOTI 18</v>
          </cell>
          <cell r="AB69"/>
          <cell r="AC69"/>
          <cell r="AD69">
            <v>0</v>
          </cell>
          <cell r="AE69">
            <v>0</v>
          </cell>
        </row>
        <row r="70">
          <cell r="H70" t="str">
            <v>105479-P.S.R. GUANGUALI</v>
          </cell>
          <cell r="I70">
            <v>0</v>
          </cell>
          <cell r="J70">
            <v>0</v>
          </cell>
          <cell r="K70">
            <v>0</v>
          </cell>
          <cell r="L70">
            <v>0</v>
          </cell>
          <cell r="AA70" t="str">
            <v>105466-P.S.R. VALLE HERMOSO</v>
          </cell>
          <cell r="AB70">
            <v>0</v>
          </cell>
          <cell r="AC70"/>
          <cell r="AD70">
            <v>0</v>
          </cell>
          <cell r="AE70">
            <v>0</v>
          </cell>
        </row>
        <row r="71">
          <cell r="H71" t="str">
            <v>105480-P.S.R. QUILIMARI</v>
          </cell>
          <cell r="I71">
            <v>5</v>
          </cell>
          <cell r="J71">
            <v>2</v>
          </cell>
          <cell r="K71">
            <v>1</v>
          </cell>
          <cell r="L71">
            <v>8</v>
          </cell>
          <cell r="AA71" t="str">
            <v>105490-P.S.R. EL DURAZNO</v>
          </cell>
          <cell r="AB71">
            <v>0</v>
          </cell>
          <cell r="AC71"/>
          <cell r="AD71"/>
          <cell r="AE71">
            <v>0</v>
          </cell>
        </row>
        <row r="72">
          <cell r="H72" t="str">
            <v>105481-P.S.R. TILAMA</v>
          </cell>
          <cell r="I72"/>
          <cell r="J72"/>
          <cell r="K72">
            <v>1</v>
          </cell>
          <cell r="L72">
            <v>1</v>
          </cell>
          <cell r="AA72" t="str">
            <v>04303-MONTE PATRIA</v>
          </cell>
          <cell r="AB72">
            <v>5</v>
          </cell>
          <cell r="AC72">
            <v>2</v>
          </cell>
          <cell r="AD72">
            <v>3</v>
          </cell>
          <cell r="AE72">
            <v>10</v>
          </cell>
        </row>
        <row r="73">
          <cell r="H73" t="str">
            <v>04204-SALAMANCA</v>
          </cell>
          <cell r="I73">
            <v>6</v>
          </cell>
          <cell r="J73">
            <v>7</v>
          </cell>
          <cell r="K73">
            <v>4</v>
          </cell>
          <cell r="L73">
            <v>17</v>
          </cell>
          <cell r="AA73" t="str">
            <v>105307-CES. RURAL MONTE PATRIA</v>
          </cell>
          <cell r="AB73">
            <v>3</v>
          </cell>
          <cell r="AC73">
            <v>1</v>
          </cell>
          <cell r="AD73">
            <v>0</v>
          </cell>
          <cell r="AE73">
            <v>4</v>
          </cell>
        </row>
        <row r="74">
          <cell r="H74" t="str">
            <v>105104-HOSPITAL SALAMANCA</v>
          </cell>
          <cell r="I74">
            <v>1</v>
          </cell>
          <cell r="J74">
            <v>3</v>
          </cell>
          <cell r="K74">
            <v>0</v>
          </cell>
          <cell r="L74">
            <v>4</v>
          </cell>
          <cell r="AA74" t="str">
            <v>105311-CES. RURAL CHAÑARAL ALTO</v>
          </cell>
          <cell r="AB74"/>
          <cell r="AC74"/>
          <cell r="AD74">
            <v>0</v>
          </cell>
          <cell r="AE74">
            <v>0</v>
          </cell>
        </row>
        <row r="75">
          <cell r="H75" t="str">
            <v xml:space="preserve">105452-P.S.R. CUNCUMEN                 </v>
          </cell>
          <cell r="I75"/>
          <cell r="J75">
            <v>0</v>
          </cell>
          <cell r="K75">
            <v>0</v>
          </cell>
          <cell r="L75">
            <v>0</v>
          </cell>
          <cell r="AA75" t="str">
            <v>105312-CES. RURAL CAREN</v>
          </cell>
          <cell r="AB75">
            <v>2</v>
          </cell>
          <cell r="AC75">
            <v>0</v>
          </cell>
          <cell r="AD75">
            <v>3</v>
          </cell>
          <cell r="AE75">
            <v>5</v>
          </cell>
        </row>
        <row r="76">
          <cell r="H76" t="str">
            <v>105453-P.S.R. TRANQUILLA</v>
          </cell>
          <cell r="I76">
            <v>0</v>
          </cell>
          <cell r="J76">
            <v>1</v>
          </cell>
          <cell r="K76"/>
          <cell r="L76">
            <v>1</v>
          </cell>
          <cell r="AA76" t="str">
            <v>105318-CES. RURAL EL PALQUI</v>
          </cell>
          <cell r="AB76">
            <v>0</v>
          </cell>
          <cell r="AC76">
            <v>1</v>
          </cell>
          <cell r="AD76">
            <v>0</v>
          </cell>
          <cell r="AE76">
            <v>1</v>
          </cell>
        </row>
        <row r="77">
          <cell r="H77" t="str">
            <v>105454-P.S.R. CUNLAGUA</v>
          </cell>
          <cell r="I77">
            <v>0</v>
          </cell>
          <cell r="J77">
            <v>0</v>
          </cell>
          <cell r="K77"/>
          <cell r="L77">
            <v>0</v>
          </cell>
          <cell r="AA77" t="str">
            <v>105432-P.S.R. RAPEL</v>
          </cell>
          <cell r="AB77">
            <v>0</v>
          </cell>
          <cell r="AC77"/>
          <cell r="AD77"/>
          <cell r="AE77">
            <v>0</v>
          </cell>
        </row>
        <row r="78">
          <cell r="H78" t="str">
            <v>105455-P.S.R. CHILLEPIN</v>
          </cell>
          <cell r="I78">
            <v>3</v>
          </cell>
          <cell r="J78">
            <v>2</v>
          </cell>
          <cell r="K78"/>
          <cell r="L78">
            <v>5</v>
          </cell>
          <cell r="AA78" t="str">
            <v>105435-P.S.R. TULAHUEN</v>
          </cell>
          <cell r="AB78"/>
          <cell r="AC78">
            <v>0</v>
          </cell>
          <cell r="AD78"/>
          <cell r="AE78">
            <v>0</v>
          </cell>
        </row>
        <row r="79">
          <cell r="H79" t="str">
            <v>105456-P.S.R. LLIMPO</v>
          </cell>
          <cell r="I79">
            <v>0</v>
          </cell>
          <cell r="J79">
            <v>0</v>
          </cell>
          <cell r="K79">
            <v>2</v>
          </cell>
          <cell r="L79">
            <v>2</v>
          </cell>
          <cell r="AA79" t="str">
            <v>105436-P.S.R. EL MAITEN</v>
          </cell>
          <cell r="AB79">
            <v>0</v>
          </cell>
          <cell r="AC79"/>
          <cell r="AD79"/>
          <cell r="AE79">
            <v>0</v>
          </cell>
        </row>
        <row r="80">
          <cell r="H80" t="str">
            <v>105458-P.S.R. TAHUINCO</v>
          </cell>
          <cell r="I80">
            <v>1</v>
          </cell>
          <cell r="J80">
            <v>0</v>
          </cell>
          <cell r="K80">
            <v>1</v>
          </cell>
          <cell r="L80">
            <v>2</v>
          </cell>
          <cell r="AA80" t="str">
            <v>04304-PUNITAQUI</v>
          </cell>
          <cell r="AB80">
            <v>0</v>
          </cell>
          <cell r="AC80">
            <v>0</v>
          </cell>
          <cell r="AD80">
            <v>0</v>
          </cell>
          <cell r="AE80">
            <v>0</v>
          </cell>
        </row>
        <row r="81">
          <cell r="H81" t="str">
            <v>105491-P.S.R. QUELEN BAJO</v>
          </cell>
          <cell r="I81">
            <v>1</v>
          </cell>
          <cell r="J81">
            <v>0</v>
          </cell>
          <cell r="K81">
            <v>1</v>
          </cell>
          <cell r="L81">
            <v>2</v>
          </cell>
          <cell r="AA81" t="str">
            <v>105308-CES. RURAL PUNITAQUI</v>
          </cell>
          <cell r="AB81">
            <v>0</v>
          </cell>
          <cell r="AC81">
            <v>0</v>
          </cell>
          <cell r="AD81">
            <v>0</v>
          </cell>
          <cell r="AE81">
            <v>0</v>
          </cell>
        </row>
        <row r="82">
          <cell r="H82" t="str">
            <v>105492-P.S.R. CAMISA</v>
          </cell>
          <cell r="I82"/>
          <cell r="J82"/>
          <cell r="K82">
            <v>0</v>
          </cell>
          <cell r="L82">
            <v>0</v>
          </cell>
          <cell r="AA82" t="str">
            <v>04305-RIO HURTADO</v>
          </cell>
          <cell r="AB82">
            <v>0</v>
          </cell>
          <cell r="AC82"/>
          <cell r="AD82">
            <v>1</v>
          </cell>
          <cell r="AE82">
            <v>1</v>
          </cell>
        </row>
        <row r="83">
          <cell r="H83" t="str">
            <v>105501-P.S.R. ARBOLEDA GRANDE</v>
          </cell>
          <cell r="I83"/>
          <cell r="J83">
            <v>1</v>
          </cell>
          <cell r="K83">
            <v>0</v>
          </cell>
          <cell r="L83">
            <v>1</v>
          </cell>
          <cell r="AA83" t="str">
            <v>105310-CES. RURAL PICHASCA</v>
          </cell>
          <cell r="AB83">
            <v>0</v>
          </cell>
          <cell r="AC83"/>
          <cell r="AD83">
            <v>1</v>
          </cell>
          <cell r="AE83">
            <v>1</v>
          </cell>
        </row>
        <row r="84">
          <cell r="H84" t="str">
            <v>04301-OVALLE</v>
          </cell>
          <cell r="I84">
            <v>32</v>
          </cell>
          <cell r="J84">
            <v>25</v>
          </cell>
          <cell r="K84">
            <v>23</v>
          </cell>
          <cell r="L84">
            <v>80</v>
          </cell>
          <cell r="AA84" t="str">
            <v>105410-P.S.R. HURTADO</v>
          </cell>
          <cell r="AB84"/>
          <cell r="AC84"/>
          <cell r="AD84">
            <v>0</v>
          </cell>
          <cell r="AE84">
            <v>0</v>
          </cell>
        </row>
        <row r="85">
          <cell r="H85" t="str">
            <v>105315-CES. RURAL C. DE TAMAYA</v>
          </cell>
          <cell r="I85">
            <v>3</v>
          </cell>
          <cell r="J85">
            <v>3</v>
          </cell>
          <cell r="K85">
            <v>1</v>
          </cell>
          <cell r="L85">
            <v>7</v>
          </cell>
          <cell r="AA85" t="str">
            <v>105414-P.S.R. SERON</v>
          </cell>
          <cell r="AB85">
            <v>0</v>
          </cell>
          <cell r="AC85"/>
          <cell r="AD85"/>
          <cell r="AE85">
            <v>0</v>
          </cell>
        </row>
        <row r="86">
          <cell r="H86" t="str">
            <v>105317-CES. JORGE JORDAN D.</v>
          </cell>
          <cell r="I86">
            <v>8</v>
          </cell>
          <cell r="J86">
            <v>4</v>
          </cell>
          <cell r="K86">
            <v>6</v>
          </cell>
          <cell r="L86">
            <v>18</v>
          </cell>
          <cell r="AA86" t="str">
            <v>Total general</v>
          </cell>
          <cell r="AB86">
            <v>64</v>
          </cell>
          <cell r="AC86">
            <v>49</v>
          </cell>
          <cell r="AD86">
            <v>51</v>
          </cell>
          <cell r="AE86">
            <v>164</v>
          </cell>
        </row>
        <row r="87">
          <cell r="H87" t="str">
            <v>105322-CES. MARCOS MACUADA</v>
          </cell>
          <cell r="I87">
            <v>8</v>
          </cell>
          <cell r="J87">
            <v>9</v>
          </cell>
          <cell r="K87">
            <v>10</v>
          </cell>
          <cell r="L87">
            <v>27</v>
          </cell>
        </row>
        <row r="88">
          <cell r="H88" t="str">
            <v>105324-CES. SOTAQUI</v>
          </cell>
          <cell r="I88">
            <v>0</v>
          </cell>
          <cell r="J88">
            <v>0</v>
          </cell>
          <cell r="K88">
            <v>1</v>
          </cell>
          <cell r="L88">
            <v>1</v>
          </cell>
        </row>
        <row r="89">
          <cell r="H89" t="str">
            <v xml:space="preserve">105416-P.S.R. CAMARICO                  </v>
          </cell>
          <cell r="I89">
            <v>0</v>
          </cell>
          <cell r="J89"/>
          <cell r="K89"/>
          <cell r="L89">
            <v>0</v>
          </cell>
        </row>
        <row r="90">
          <cell r="H90" t="str">
            <v>105417-P.S.R. ALCONES BAJOS</v>
          </cell>
          <cell r="I90">
            <v>1</v>
          </cell>
          <cell r="J90">
            <v>0</v>
          </cell>
          <cell r="K90">
            <v>0</v>
          </cell>
          <cell r="L90">
            <v>1</v>
          </cell>
        </row>
        <row r="91">
          <cell r="H91" t="str">
            <v>105419-P.S.R. LAS SOSSAS</v>
          </cell>
          <cell r="I91"/>
          <cell r="J91"/>
          <cell r="K91">
            <v>0</v>
          </cell>
          <cell r="L91">
            <v>0</v>
          </cell>
        </row>
        <row r="92">
          <cell r="H92" t="str">
            <v>105422-P.S.R. HORNILLOS</v>
          </cell>
          <cell r="I92">
            <v>1</v>
          </cell>
          <cell r="J92"/>
          <cell r="K92"/>
          <cell r="L92">
            <v>1</v>
          </cell>
        </row>
        <row r="93">
          <cell r="H93" t="str">
            <v>105437-P.S.R. CHALINGA</v>
          </cell>
          <cell r="I93">
            <v>1</v>
          </cell>
          <cell r="J93"/>
          <cell r="K93"/>
          <cell r="L93">
            <v>1</v>
          </cell>
        </row>
        <row r="94">
          <cell r="H94" t="str">
            <v>105439-P.S.R. CERRO BLANCO</v>
          </cell>
          <cell r="I94">
            <v>1</v>
          </cell>
          <cell r="J94">
            <v>0</v>
          </cell>
          <cell r="K94"/>
          <cell r="L94">
            <v>1</v>
          </cell>
        </row>
        <row r="95">
          <cell r="H95" t="str">
            <v>105507-P.S.R. HUAMALATA</v>
          </cell>
          <cell r="I95">
            <v>0</v>
          </cell>
          <cell r="J95">
            <v>1</v>
          </cell>
          <cell r="K95">
            <v>0</v>
          </cell>
          <cell r="L95">
            <v>1</v>
          </cell>
        </row>
        <row r="96">
          <cell r="H96" t="str">
            <v>105510-P.S.R. RECOLETA</v>
          </cell>
          <cell r="I96">
            <v>2</v>
          </cell>
          <cell r="J96">
            <v>1</v>
          </cell>
          <cell r="K96"/>
          <cell r="L96">
            <v>3</v>
          </cell>
        </row>
        <row r="97">
          <cell r="H97" t="str">
            <v>105722-CECOF SAN JOSE DE LA DEHESA</v>
          </cell>
          <cell r="I97"/>
          <cell r="J97">
            <v>3</v>
          </cell>
          <cell r="K97"/>
          <cell r="L97">
            <v>3</v>
          </cell>
        </row>
        <row r="98">
          <cell r="H98" t="str">
            <v>105723-CECOF LIMARI</v>
          </cell>
          <cell r="I98"/>
          <cell r="J98"/>
          <cell r="K98">
            <v>4</v>
          </cell>
          <cell r="L98">
            <v>4</v>
          </cell>
        </row>
        <row r="99">
          <cell r="H99" t="str">
            <v>200258-CECOF LOS COPIHUES</v>
          </cell>
          <cell r="I99">
            <v>5</v>
          </cell>
          <cell r="J99">
            <v>4</v>
          </cell>
          <cell r="K99">
            <v>1</v>
          </cell>
          <cell r="L99">
            <v>10</v>
          </cell>
        </row>
        <row r="100">
          <cell r="H100" t="str">
            <v>200367-CECOF COLONIA LIMARÍ</v>
          </cell>
          <cell r="I100">
            <v>2</v>
          </cell>
          <cell r="J100"/>
          <cell r="K100"/>
          <cell r="L100">
            <v>2</v>
          </cell>
        </row>
        <row r="101">
          <cell r="H101" t="str">
            <v>04302-COMBARBALÁ</v>
          </cell>
          <cell r="I101">
            <v>7</v>
          </cell>
          <cell r="J101">
            <v>6</v>
          </cell>
          <cell r="K101">
            <v>5</v>
          </cell>
          <cell r="L101">
            <v>18</v>
          </cell>
        </row>
        <row r="102">
          <cell r="H102" t="str">
            <v>105105-HOSPITAL COMBARBALÁ</v>
          </cell>
          <cell r="I102">
            <v>5</v>
          </cell>
          <cell r="J102">
            <v>6</v>
          </cell>
          <cell r="K102">
            <v>4</v>
          </cell>
          <cell r="L102">
            <v>15</v>
          </cell>
        </row>
        <row r="103">
          <cell r="H103" t="str">
            <v>105433-P.S.R. SAN LORENZO</v>
          </cell>
          <cell r="I103"/>
          <cell r="J103"/>
          <cell r="K103">
            <v>1</v>
          </cell>
          <cell r="L103">
            <v>1</v>
          </cell>
        </row>
        <row r="104">
          <cell r="H104" t="str">
            <v>105434-P.S.R. SAN MARCOS</v>
          </cell>
          <cell r="I104"/>
          <cell r="J104"/>
          <cell r="K104">
            <v>0</v>
          </cell>
          <cell r="L104">
            <v>0</v>
          </cell>
        </row>
        <row r="105">
          <cell r="H105" t="str">
            <v>105441-P.S.R. MANQUEHUA</v>
          </cell>
          <cell r="I105">
            <v>0</v>
          </cell>
          <cell r="J105">
            <v>0</v>
          </cell>
          <cell r="K105"/>
          <cell r="L105">
            <v>0</v>
          </cell>
        </row>
        <row r="106">
          <cell r="H106" t="str">
            <v xml:space="preserve">105459-P.S.R. BARRANCAS                </v>
          </cell>
          <cell r="I106">
            <v>0</v>
          </cell>
          <cell r="J106"/>
          <cell r="K106"/>
          <cell r="L106">
            <v>0</v>
          </cell>
        </row>
        <row r="107">
          <cell r="H107" t="str">
            <v>105460-P.S.R. COGOTI 18</v>
          </cell>
          <cell r="I107"/>
          <cell r="J107">
            <v>0</v>
          </cell>
          <cell r="K107"/>
          <cell r="L107">
            <v>0</v>
          </cell>
        </row>
        <row r="108">
          <cell r="H108" t="str">
            <v>105463-P.S.R. QUILITAPIA</v>
          </cell>
          <cell r="I108">
            <v>1</v>
          </cell>
          <cell r="J108">
            <v>0</v>
          </cell>
          <cell r="K108"/>
          <cell r="L108">
            <v>1</v>
          </cell>
        </row>
        <row r="109">
          <cell r="H109" t="str">
            <v>105490-P.S.R. EL DURAZNO</v>
          </cell>
          <cell r="I109">
            <v>1</v>
          </cell>
          <cell r="J109">
            <v>0</v>
          </cell>
          <cell r="K109"/>
          <cell r="L109">
            <v>1</v>
          </cell>
        </row>
        <row r="110">
          <cell r="H110" t="str">
            <v>04303-MONTE PATRIA</v>
          </cell>
          <cell r="I110">
            <v>8</v>
          </cell>
          <cell r="J110">
            <v>5</v>
          </cell>
          <cell r="K110">
            <v>9</v>
          </cell>
          <cell r="L110">
            <v>22</v>
          </cell>
        </row>
        <row r="111">
          <cell r="H111" t="str">
            <v>105307-CES. RURAL MONTE PATRIA</v>
          </cell>
          <cell r="I111">
            <v>7</v>
          </cell>
          <cell r="J111">
            <v>3</v>
          </cell>
          <cell r="K111">
            <v>5</v>
          </cell>
          <cell r="L111">
            <v>15</v>
          </cell>
        </row>
        <row r="112">
          <cell r="H112" t="str">
            <v>105311-CES. RURAL CHAÑARAL ALTO</v>
          </cell>
          <cell r="I112"/>
          <cell r="J112"/>
          <cell r="K112">
            <v>1</v>
          </cell>
          <cell r="L112">
            <v>1</v>
          </cell>
        </row>
        <row r="113">
          <cell r="H113" t="str">
            <v>105312-CES. RURAL CAREN</v>
          </cell>
          <cell r="I113">
            <v>0</v>
          </cell>
          <cell r="J113"/>
          <cell r="K113">
            <v>0</v>
          </cell>
          <cell r="L113">
            <v>0</v>
          </cell>
        </row>
        <row r="114">
          <cell r="H114" t="str">
            <v>105318-CES. RURAL EL PALQUI</v>
          </cell>
          <cell r="I114"/>
          <cell r="J114">
            <v>1</v>
          </cell>
          <cell r="K114">
            <v>2</v>
          </cell>
          <cell r="L114">
            <v>3</v>
          </cell>
        </row>
        <row r="115">
          <cell r="H115" t="str">
            <v>105432-P.S.R. RAPEL</v>
          </cell>
          <cell r="I115">
            <v>1</v>
          </cell>
          <cell r="J115">
            <v>1</v>
          </cell>
          <cell r="K115"/>
          <cell r="L115">
            <v>2</v>
          </cell>
        </row>
        <row r="116">
          <cell r="H116" t="str">
            <v>105436-P.S.R. EL MAITEN</v>
          </cell>
          <cell r="I116"/>
          <cell r="J116"/>
          <cell r="K116">
            <v>1</v>
          </cell>
          <cell r="L116">
            <v>1</v>
          </cell>
        </row>
        <row r="117">
          <cell r="H117" t="str">
            <v>04304-PUNITAQUI</v>
          </cell>
          <cell r="I117">
            <v>8</v>
          </cell>
          <cell r="J117">
            <v>5</v>
          </cell>
          <cell r="K117">
            <v>1</v>
          </cell>
          <cell r="L117">
            <v>14</v>
          </cell>
        </row>
        <row r="118">
          <cell r="H118" t="str">
            <v>105308-CES. RURAL PUNITAQUI</v>
          </cell>
          <cell r="I118">
            <v>8</v>
          </cell>
          <cell r="J118">
            <v>5</v>
          </cell>
          <cell r="K118">
            <v>0</v>
          </cell>
          <cell r="L118">
            <v>13</v>
          </cell>
        </row>
        <row r="119">
          <cell r="H119" t="str">
            <v>105440-P.S.R. DIVISADERO</v>
          </cell>
          <cell r="I119"/>
          <cell r="J119">
            <v>0</v>
          </cell>
          <cell r="K119">
            <v>1</v>
          </cell>
          <cell r="L119">
            <v>1</v>
          </cell>
        </row>
        <row r="120">
          <cell r="H120" t="str">
            <v>105442-P.S.R. SAN PEDRO DE QUILES</v>
          </cell>
          <cell r="I120"/>
          <cell r="J120">
            <v>0</v>
          </cell>
          <cell r="K120"/>
          <cell r="L120">
            <v>0</v>
          </cell>
        </row>
        <row r="121">
          <cell r="H121" t="str">
            <v xml:space="preserve">105508-P.S.R. EL PARRAL DE QUILES  </v>
          </cell>
          <cell r="I121"/>
          <cell r="J121"/>
          <cell r="K121">
            <v>0</v>
          </cell>
          <cell r="L121">
            <v>0</v>
          </cell>
        </row>
        <row r="122">
          <cell r="H122" t="str">
            <v>04305-RIO HURTADO</v>
          </cell>
          <cell r="I122">
            <v>2</v>
          </cell>
          <cell r="J122">
            <v>0</v>
          </cell>
          <cell r="K122">
            <v>1</v>
          </cell>
          <cell r="L122">
            <v>3</v>
          </cell>
        </row>
        <row r="123">
          <cell r="H123" t="str">
            <v>105310-CES. RURAL PICHASCA</v>
          </cell>
          <cell r="I123">
            <v>1</v>
          </cell>
          <cell r="J123">
            <v>0</v>
          </cell>
          <cell r="K123">
            <v>1</v>
          </cell>
          <cell r="L123">
            <v>2</v>
          </cell>
        </row>
        <row r="124">
          <cell r="H124" t="str">
            <v>105410-P.S.R. HURTADO</v>
          </cell>
          <cell r="I124"/>
          <cell r="J124"/>
          <cell r="K124">
            <v>0</v>
          </cell>
          <cell r="L124">
            <v>0</v>
          </cell>
        </row>
        <row r="125">
          <cell r="H125" t="str">
            <v>105411-P.S.R. LAS BREAS</v>
          </cell>
          <cell r="I125">
            <v>0</v>
          </cell>
          <cell r="J125">
            <v>0</v>
          </cell>
          <cell r="K125"/>
          <cell r="L125">
            <v>0</v>
          </cell>
        </row>
        <row r="126">
          <cell r="H126" t="str">
            <v>105413-P.S.R. SAMO ALTO</v>
          </cell>
          <cell r="I126">
            <v>0</v>
          </cell>
          <cell r="J126">
            <v>0</v>
          </cell>
          <cell r="K126"/>
          <cell r="L126">
            <v>0</v>
          </cell>
        </row>
        <row r="127">
          <cell r="H127" t="str">
            <v>105414-P.S.R. SERON</v>
          </cell>
          <cell r="I127">
            <v>1</v>
          </cell>
          <cell r="J127"/>
          <cell r="K127"/>
          <cell r="L127">
            <v>1</v>
          </cell>
        </row>
        <row r="128">
          <cell r="H128" t="str">
            <v>Total general</v>
          </cell>
          <cell r="I128">
            <v>237</v>
          </cell>
          <cell r="J128">
            <v>197</v>
          </cell>
          <cell r="K128">
            <v>278</v>
          </cell>
          <cell r="L128">
            <v>712</v>
          </cell>
        </row>
      </sheetData>
      <sheetData sheetId="9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 t="str">
            <v>Total general</v>
          </cell>
        </row>
        <row r="5">
          <cell r="H5" t="str">
            <v>04101-LA SERENA</v>
          </cell>
          <cell r="I5">
            <v>169</v>
          </cell>
          <cell r="J5">
            <v>185</v>
          </cell>
          <cell r="K5">
            <v>327</v>
          </cell>
          <cell r="L5">
            <v>681</v>
          </cell>
        </row>
        <row r="6">
          <cell r="H6" t="str">
            <v>105300-CES. CARDENAL CARO</v>
          </cell>
          <cell r="I6">
            <v>15</v>
          </cell>
          <cell r="J6">
            <v>23</v>
          </cell>
          <cell r="K6">
            <v>72</v>
          </cell>
          <cell r="L6">
            <v>110</v>
          </cell>
        </row>
        <row r="7">
          <cell r="H7" t="str">
            <v>105301-CES. LAS COMPAÑIAS</v>
          </cell>
          <cell r="I7">
            <v>10</v>
          </cell>
          <cell r="J7">
            <v>10</v>
          </cell>
          <cell r="K7">
            <v>53</v>
          </cell>
          <cell r="L7">
            <v>73</v>
          </cell>
        </row>
        <row r="8">
          <cell r="H8" t="str">
            <v>105302-CES. PEDRO AGUIRRE C.</v>
          </cell>
          <cell r="I8">
            <v>64</v>
          </cell>
          <cell r="J8">
            <v>43</v>
          </cell>
          <cell r="K8">
            <v>47</v>
          </cell>
          <cell r="L8">
            <v>154</v>
          </cell>
        </row>
        <row r="9">
          <cell r="H9" t="str">
            <v>105313-CES. SCHAFFHAUSER</v>
          </cell>
          <cell r="I9">
            <v>13</v>
          </cell>
          <cell r="J9">
            <v>48</v>
          </cell>
          <cell r="K9">
            <v>89</v>
          </cell>
          <cell r="L9">
            <v>150</v>
          </cell>
        </row>
        <row r="10">
          <cell r="H10" t="str">
            <v>105319-CES. CARDENAL R.S.H.</v>
          </cell>
          <cell r="I10">
            <v>33</v>
          </cell>
          <cell r="J10">
            <v>19</v>
          </cell>
          <cell r="K10">
            <v>22</v>
          </cell>
          <cell r="L10">
            <v>74</v>
          </cell>
        </row>
        <row r="11">
          <cell r="H11" t="str">
            <v>105325-CESFAM JUAN PABLO II</v>
          </cell>
          <cell r="I11">
            <v>16</v>
          </cell>
          <cell r="J11">
            <v>24</v>
          </cell>
          <cell r="K11">
            <v>24</v>
          </cell>
          <cell r="L11">
            <v>64</v>
          </cell>
        </row>
        <row r="12">
          <cell r="H12" t="str">
            <v xml:space="preserve">105400-P.S.R. ALGARROBITO            </v>
          </cell>
          <cell r="I12">
            <v>3</v>
          </cell>
          <cell r="J12">
            <v>0</v>
          </cell>
          <cell r="K12">
            <v>5</v>
          </cell>
          <cell r="L12">
            <v>8</v>
          </cell>
        </row>
        <row r="13">
          <cell r="H13" t="str">
            <v>105401-P.S.R. LAS ROJAS</v>
          </cell>
          <cell r="I13">
            <v>2</v>
          </cell>
          <cell r="J13">
            <v>2</v>
          </cell>
          <cell r="K13">
            <v>0</v>
          </cell>
          <cell r="L13">
            <v>4</v>
          </cell>
        </row>
        <row r="14">
          <cell r="H14" t="str">
            <v>105402-P.S.R. EL ROMERO</v>
          </cell>
          <cell r="I14">
            <v>2</v>
          </cell>
          <cell r="J14">
            <v>3</v>
          </cell>
          <cell r="K14">
            <v>3</v>
          </cell>
          <cell r="L14">
            <v>8</v>
          </cell>
        </row>
        <row r="15">
          <cell r="H15" t="str">
            <v>105499-P.S.R. LAMBERT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</row>
        <row r="16">
          <cell r="H16" t="str">
            <v>105700-CECOF VILLA EL INDIO</v>
          </cell>
          <cell r="I16">
            <v>3</v>
          </cell>
          <cell r="J16">
            <v>3</v>
          </cell>
          <cell r="K16">
            <v>7</v>
          </cell>
          <cell r="L16">
            <v>13</v>
          </cell>
        </row>
        <row r="17">
          <cell r="H17" t="str">
            <v>105701-CECOF VILLA ALEMANIA</v>
          </cell>
          <cell r="I17">
            <v>3</v>
          </cell>
          <cell r="J17">
            <v>6</v>
          </cell>
          <cell r="K17">
            <v>1</v>
          </cell>
          <cell r="L17">
            <v>10</v>
          </cell>
        </row>
        <row r="18">
          <cell r="H18" t="str">
            <v>105702-CECOF VILLA LAMBERT</v>
          </cell>
          <cell r="I18">
            <v>3</v>
          </cell>
          <cell r="J18">
            <v>4</v>
          </cell>
          <cell r="K18">
            <v>2</v>
          </cell>
          <cell r="L18">
            <v>9</v>
          </cell>
        </row>
        <row r="19">
          <cell r="H19" t="str">
            <v>200402-CECOF ARCOS DE PINAMAR</v>
          </cell>
          <cell r="I19">
            <v>2</v>
          </cell>
          <cell r="J19">
            <v>0</v>
          </cell>
          <cell r="K19">
            <v>2</v>
          </cell>
          <cell r="L19">
            <v>4</v>
          </cell>
        </row>
        <row r="20">
          <cell r="H20" t="str">
            <v>04102-COQUIMBO</v>
          </cell>
          <cell r="I20">
            <v>305</v>
          </cell>
          <cell r="J20">
            <v>476</v>
          </cell>
          <cell r="K20">
            <v>415</v>
          </cell>
          <cell r="L20">
            <v>1196</v>
          </cell>
        </row>
        <row r="21">
          <cell r="H21" t="str">
            <v>105303-CES. SAN JUAN</v>
          </cell>
          <cell r="I21">
            <v>48</v>
          </cell>
          <cell r="J21">
            <v>120</v>
          </cell>
          <cell r="K21">
            <v>82</v>
          </cell>
          <cell r="L21">
            <v>250</v>
          </cell>
        </row>
        <row r="22">
          <cell r="H22" t="str">
            <v>105304-CES. SANTA CECILIA</v>
          </cell>
          <cell r="I22">
            <v>91</v>
          </cell>
          <cell r="J22">
            <v>94</v>
          </cell>
          <cell r="K22">
            <v>100</v>
          </cell>
          <cell r="L22">
            <v>285</v>
          </cell>
        </row>
        <row r="23">
          <cell r="H23" t="str">
            <v>105305-CES. TIERRAS BLANCAS</v>
          </cell>
          <cell r="I23">
            <v>61</v>
          </cell>
          <cell r="J23">
            <v>51</v>
          </cell>
          <cell r="K23">
            <v>51</v>
          </cell>
          <cell r="L23">
            <v>163</v>
          </cell>
        </row>
        <row r="24">
          <cell r="H24" t="str">
            <v>105321-CES. RURAL  TONGOY</v>
          </cell>
          <cell r="I24">
            <v>2</v>
          </cell>
          <cell r="J24">
            <v>8</v>
          </cell>
          <cell r="K24">
            <v>9</v>
          </cell>
          <cell r="L24">
            <v>19</v>
          </cell>
        </row>
        <row r="25">
          <cell r="H25" t="str">
            <v>105323-CES. DR. SERGIO AGUILAR</v>
          </cell>
          <cell r="I25">
            <v>83</v>
          </cell>
          <cell r="J25">
            <v>190</v>
          </cell>
          <cell r="K25">
            <v>134</v>
          </cell>
          <cell r="L25">
            <v>407</v>
          </cell>
        </row>
        <row r="26">
          <cell r="H26" t="str">
            <v xml:space="preserve">105404-P.S.R. EL TANGUE                         </v>
          </cell>
          <cell r="I26"/>
          <cell r="J26">
            <v>0</v>
          </cell>
          <cell r="K26"/>
          <cell r="L26">
            <v>0</v>
          </cell>
        </row>
        <row r="27">
          <cell r="H27" t="str">
            <v>105405-P.S.R. GUANAQUEROS</v>
          </cell>
          <cell r="I27">
            <v>1</v>
          </cell>
          <cell r="J27">
            <v>3</v>
          </cell>
          <cell r="K27">
            <v>2</v>
          </cell>
          <cell r="L27">
            <v>6</v>
          </cell>
        </row>
        <row r="28">
          <cell r="H28" t="str">
            <v>105406-P.S.R. PAN DE AZUCAR</v>
          </cell>
          <cell r="I28">
            <v>9</v>
          </cell>
          <cell r="J28">
            <v>5</v>
          </cell>
          <cell r="K28">
            <v>25</v>
          </cell>
          <cell r="L28">
            <v>39</v>
          </cell>
        </row>
        <row r="29">
          <cell r="H29" t="str">
            <v>105407-P.S.R. TAMBILLOS</v>
          </cell>
          <cell r="I29">
            <v>5</v>
          </cell>
          <cell r="J29">
            <v>1</v>
          </cell>
          <cell r="K29">
            <v>6</v>
          </cell>
          <cell r="L29">
            <v>12</v>
          </cell>
        </row>
        <row r="30">
          <cell r="H30" t="str">
            <v>105705-CECOF EL ALBA</v>
          </cell>
          <cell r="I30">
            <v>5</v>
          </cell>
          <cell r="J30">
            <v>4</v>
          </cell>
          <cell r="K30">
            <v>6</v>
          </cell>
          <cell r="L30">
            <v>15</v>
          </cell>
        </row>
        <row r="31">
          <cell r="H31" t="str">
            <v>200273-CECOF PUNTA MIRA</v>
          </cell>
          <cell r="I31">
            <v>0</v>
          </cell>
          <cell r="J31">
            <v>0</v>
          </cell>
          <cell r="K31">
            <v>0</v>
          </cell>
          <cell r="L31">
            <v>0</v>
          </cell>
        </row>
        <row r="32">
          <cell r="H32" t="str">
            <v>04103-ANDACOLLO</v>
          </cell>
          <cell r="I32">
            <v>20</v>
          </cell>
          <cell r="J32">
            <v>6</v>
          </cell>
          <cell r="K32">
            <v>9</v>
          </cell>
          <cell r="L32">
            <v>35</v>
          </cell>
        </row>
        <row r="33">
          <cell r="H33" t="str">
            <v>105106-HOSPITAL ANDACOLLO</v>
          </cell>
          <cell r="I33">
            <v>20</v>
          </cell>
          <cell r="J33">
            <v>6</v>
          </cell>
          <cell r="K33">
            <v>9</v>
          </cell>
          <cell r="L33">
            <v>35</v>
          </cell>
        </row>
        <row r="34">
          <cell r="H34" t="str">
            <v>04104-LA HIGUERA</v>
          </cell>
          <cell r="I34">
            <v>1</v>
          </cell>
          <cell r="J34">
            <v>0</v>
          </cell>
          <cell r="K34">
            <v>0</v>
          </cell>
          <cell r="L34">
            <v>1</v>
          </cell>
        </row>
        <row r="35">
          <cell r="H35" t="str">
            <v>105314-CES. LA HIGUERA</v>
          </cell>
          <cell r="I35"/>
          <cell r="J35"/>
          <cell r="K35">
            <v>0</v>
          </cell>
          <cell r="L35">
            <v>0</v>
          </cell>
        </row>
        <row r="36">
          <cell r="H36" t="str">
            <v xml:space="preserve">105500-P.S.R. CALETA HORNOS        </v>
          </cell>
          <cell r="I36">
            <v>1</v>
          </cell>
          <cell r="J36">
            <v>0</v>
          </cell>
          <cell r="K36"/>
          <cell r="L36">
            <v>1</v>
          </cell>
        </row>
        <row r="37">
          <cell r="H37" t="str">
            <v>105506-P.S.R. EL TRAPICHE</v>
          </cell>
          <cell r="I37"/>
          <cell r="J37">
            <v>0</v>
          </cell>
          <cell r="K37"/>
          <cell r="L37">
            <v>0</v>
          </cell>
        </row>
        <row r="38">
          <cell r="H38" t="str">
            <v>04105-PAIHUANO</v>
          </cell>
          <cell r="I38">
            <v>0</v>
          </cell>
          <cell r="J38">
            <v>0</v>
          </cell>
          <cell r="K38">
            <v>4</v>
          </cell>
          <cell r="L38">
            <v>4</v>
          </cell>
        </row>
        <row r="39">
          <cell r="H39" t="str">
            <v>105306-CES. PAIHUANO</v>
          </cell>
          <cell r="I39">
            <v>0</v>
          </cell>
          <cell r="J39">
            <v>0</v>
          </cell>
          <cell r="K39">
            <v>3</v>
          </cell>
          <cell r="L39">
            <v>3</v>
          </cell>
        </row>
        <row r="40">
          <cell r="H40" t="str">
            <v>105475-P.S.R. HORCON</v>
          </cell>
          <cell r="I40">
            <v>0</v>
          </cell>
          <cell r="J40">
            <v>0</v>
          </cell>
          <cell r="K40">
            <v>0</v>
          </cell>
          <cell r="L40">
            <v>0</v>
          </cell>
        </row>
        <row r="41">
          <cell r="H41" t="str">
            <v>105476-P.S.R. MONTE GRANDE</v>
          </cell>
          <cell r="I41"/>
          <cell r="J41">
            <v>0</v>
          </cell>
          <cell r="K41">
            <v>0</v>
          </cell>
          <cell r="L41">
            <v>0</v>
          </cell>
        </row>
        <row r="42">
          <cell r="H42" t="str">
            <v>105477-P.S.R. PISCO ELQUI</v>
          </cell>
          <cell r="I42">
            <v>0</v>
          </cell>
          <cell r="J42">
            <v>0</v>
          </cell>
          <cell r="K42">
            <v>1</v>
          </cell>
          <cell r="L42">
            <v>1</v>
          </cell>
        </row>
        <row r="43">
          <cell r="H43" t="str">
            <v>04106-VICUÑA</v>
          </cell>
          <cell r="I43">
            <v>13</v>
          </cell>
          <cell r="J43">
            <v>20</v>
          </cell>
          <cell r="K43">
            <v>56</v>
          </cell>
          <cell r="L43">
            <v>89</v>
          </cell>
        </row>
        <row r="44">
          <cell r="H44" t="str">
            <v>105107-HOSPITAL VICUÑA</v>
          </cell>
          <cell r="I44">
            <v>5</v>
          </cell>
          <cell r="J44">
            <v>7</v>
          </cell>
          <cell r="K44">
            <v>7</v>
          </cell>
          <cell r="L44">
            <v>19</v>
          </cell>
        </row>
        <row r="45">
          <cell r="H45" t="str">
            <v>105467-P.S.R. DIAGUITAS</v>
          </cell>
          <cell r="I45">
            <v>0</v>
          </cell>
          <cell r="J45">
            <v>2</v>
          </cell>
          <cell r="K45">
            <v>2</v>
          </cell>
          <cell r="L45">
            <v>4</v>
          </cell>
        </row>
        <row r="46">
          <cell r="H46" t="str">
            <v>105468-P.S.R. EL MOLLE</v>
          </cell>
          <cell r="I46">
            <v>0</v>
          </cell>
          <cell r="J46">
            <v>2</v>
          </cell>
          <cell r="K46">
            <v>2</v>
          </cell>
          <cell r="L46">
            <v>4</v>
          </cell>
        </row>
        <row r="47">
          <cell r="H47" t="str">
            <v>105469-P.S.R. EL TAMBO</v>
          </cell>
          <cell r="I47">
            <v>2</v>
          </cell>
          <cell r="J47">
            <v>1</v>
          </cell>
          <cell r="K47">
            <v>0</v>
          </cell>
          <cell r="L47">
            <v>3</v>
          </cell>
        </row>
        <row r="48">
          <cell r="H48" t="str">
            <v>105470-P.S.R. HUANTA</v>
          </cell>
          <cell r="I48"/>
          <cell r="J48"/>
          <cell r="K48">
            <v>0</v>
          </cell>
          <cell r="L48">
            <v>0</v>
          </cell>
        </row>
        <row r="49">
          <cell r="H49" t="str">
            <v>105471-P.S.R. PERALILLO</v>
          </cell>
          <cell r="I49">
            <v>0</v>
          </cell>
          <cell r="J49">
            <v>0</v>
          </cell>
          <cell r="K49">
            <v>16</v>
          </cell>
          <cell r="L49">
            <v>16</v>
          </cell>
        </row>
        <row r="50">
          <cell r="H50" t="str">
            <v>105472-P.S.R. RIVADAVIA</v>
          </cell>
          <cell r="I50">
            <v>0</v>
          </cell>
          <cell r="J50">
            <v>2</v>
          </cell>
          <cell r="K50">
            <v>6</v>
          </cell>
          <cell r="L50">
            <v>8</v>
          </cell>
        </row>
        <row r="51">
          <cell r="H51" t="str">
            <v>105473-P.S.R. TALCUNA</v>
          </cell>
          <cell r="I51">
            <v>0</v>
          </cell>
          <cell r="J51">
            <v>3</v>
          </cell>
          <cell r="K51">
            <v>1</v>
          </cell>
          <cell r="L51">
            <v>4</v>
          </cell>
        </row>
        <row r="52">
          <cell r="H52" t="str">
            <v>105474-P.S.R. CHAPILCA</v>
          </cell>
          <cell r="I52">
            <v>0</v>
          </cell>
          <cell r="J52">
            <v>0</v>
          </cell>
          <cell r="K52">
            <v>4</v>
          </cell>
          <cell r="L52">
            <v>4</v>
          </cell>
        </row>
        <row r="53">
          <cell r="H53" t="str">
            <v>105502-P.S.R. CALINGASTA</v>
          </cell>
          <cell r="I53">
            <v>1</v>
          </cell>
          <cell r="J53">
            <v>0</v>
          </cell>
          <cell r="K53">
            <v>17</v>
          </cell>
          <cell r="L53">
            <v>18</v>
          </cell>
        </row>
        <row r="54">
          <cell r="H54" t="str">
            <v>105509-P.S.R. GUALLIGUAICA</v>
          </cell>
          <cell r="I54">
            <v>5</v>
          </cell>
          <cell r="J54">
            <v>3</v>
          </cell>
          <cell r="K54">
            <v>1</v>
          </cell>
          <cell r="L54">
            <v>9</v>
          </cell>
        </row>
        <row r="55">
          <cell r="H55" t="str">
            <v>04201-ILLAPEL</v>
          </cell>
          <cell r="I55">
            <v>11</v>
          </cell>
          <cell r="J55">
            <v>12</v>
          </cell>
          <cell r="K55">
            <v>29</v>
          </cell>
          <cell r="L55">
            <v>52</v>
          </cell>
        </row>
        <row r="56">
          <cell r="H56" t="str">
            <v>105326-CESFAM SAN RAFAEL</v>
          </cell>
          <cell r="I56">
            <v>1</v>
          </cell>
          <cell r="J56">
            <v>11</v>
          </cell>
          <cell r="K56">
            <v>15</v>
          </cell>
          <cell r="L56">
            <v>27</v>
          </cell>
        </row>
        <row r="57">
          <cell r="H57" t="str">
            <v xml:space="preserve">105443-P.S.R. CARCAMO                   </v>
          </cell>
          <cell r="I57"/>
          <cell r="J57"/>
          <cell r="K57">
            <v>0</v>
          </cell>
          <cell r="L57">
            <v>0</v>
          </cell>
        </row>
        <row r="58">
          <cell r="H58" t="str">
            <v>105444-P.S.R. HUINTIL</v>
          </cell>
          <cell r="I58">
            <v>1</v>
          </cell>
          <cell r="J58">
            <v>0</v>
          </cell>
          <cell r="K58">
            <v>1</v>
          </cell>
          <cell r="L58">
            <v>2</v>
          </cell>
        </row>
        <row r="59">
          <cell r="H59" t="str">
            <v>105445-P.S.R. LIMAHUIDA</v>
          </cell>
          <cell r="I59">
            <v>1</v>
          </cell>
          <cell r="J59">
            <v>0</v>
          </cell>
          <cell r="K59">
            <v>2</v>
          </cell>
          <cell r="L59">
            <v>3</v>
          </cell>
        </row>
        <row r="60">
          <cell r="H60" t="str">
            <v>105447-P.S.R. PERALILLO</v>
          </cell>
          <cell r="I60">
            <v>0</v>
          </cell>
          <cell r="J60">
            <v>0</v>
          </cell>
          <cell r="K60">
            <v>2</v>
          </cell>
          <cell r="L60">
            <v>2</v>
          </cell>
        </row>
        <row r="61">
          <cell r="H61" t="str">
            <v>105448-P.S.R. SANTA VIRGINIA</v>
          </cell>
          <cell r="I61">
            <v>2</v>
          </cell>
          <cell r="J61">
            <v>0</v>
          </cell>
          <cell r="K61">
            <v>4</v>
          </cell>
          <cell r="L61">
            <v>6</v>
          </cell>
        </row>
        <row r="62">
          <cell r="H62" t="str">
            <v>105485-P.S.R. PLAN DE HORNOS</v>
          </cell>
          <cell r="I62">
            <v>0</v>
          </cell>
          <cell r="J62">
            <v>0</v>
          </cell>
          <cell r="K62">
            <v>1</v>
          </cell>
          <cell r="L62">
            <v>1</v>
          </cell>
        </row>
        <row r="63">
          <cell r="H63" t="str">
            <v>105486-P.S.R. TUNGA SUR</v>
          </cell>
          <cell r="I63">
            <v>1</v>
          </cell>
          <cell r="J63">
            <v>1</v>
          </cell>
          <cell r="K63">
            <v>1</v>
          </cell>
          <cell r="L63">
            <v>3</v>
          </cell>
        </row>
        <row r="64">
          <cell r="H64" t="str">
            <v>105487-P.S.R. CAÑAS UNO</v>
          </cell>
          <cell r="I64">
            <v>0</v>
          </cell>
          <cell r="J64">
            <v>0</v>
          </cell>
          <cell r="K64">
            <v>1</v>
          </cell>
          <cell r="L64">
            <v>1</v>
          </cell>
        </row>
        <row r="65">
          <cell r="H65" t="str">
            <v>105496-P.S.R. PINTACURA SUR</v>
          </cell>
          <cell r="I65">
            <v>0</v>
          </cell>
          <cell r="J65">
            <v>0</v>
          </cell>
          <cell r="K65">
            <v>0</v>
          </cell>
          <cell r="L65">
            <v>0</v>
          </cell>
        </row>
        <row r="66">
          <cell r="H66" t="str">
            <v>105504-P.S.R. SOCAVON</v>
          </cell>
          <cell r="I66">
            <v>2</v>
          </cell>
          <cell r="J66">
            <v>0</v>
          </cell>
          <cell r="K66">
            <v>0</v>
          </cell>
          <cell r="L66">
            <v>2</v>
          </cell>
        </row>
        <row r="67">
          <cell r="H67" t="str">
            <v>200366-CESFAM URBANO II</v>
          </cell>
          <cell r="I67">
            <v>3</v>
          </cell>
          <cell r="J67"/>
          <cell r="K67">
            <v>2</v>
          </cell>
          <cell r="L67">
            <v>5</v>
          </cell>
        </row>
        <row r="68">
          <cell r="H68" t="str">
            <v>04202-CANELA</v>
          </cell>
          <cell r="I68">
            <v>6</v>
          </cell>
          <cell r="J68">
            <v>1</v>
          </cell>
          <cell r="K68">
            <v>20</v>
          </cell>
          <cell r="L68">
            <v>27</v>
          </cell>
        </row>
        <row r="69">
          <cell r="H69" t="str">
            <v>105309-CES. RURAL CANELA</v>
          </cell>
          <cell r="I69">
            <v>3</v>
          </cell>
          <cell r="J69">
            <v>0</v>
          </cell>
          <cell r="K69">
            <v>8</v>
          </cell>
          <cell r="L69">
            <v>11</v>
          </cell>
        </row>
        <row r="70">
          <cell r="H70" t="str">
            <v xml:space="preserve">105450-P.S.R. MINCHA NORTE            </v>
          </cell>
          <cell r="I70">
            <v>0</v>
          </cell>
          <cell r="J70">
            <v>1</v>
          </cell>
          <cell r="K70">
            <v>4</v>
          </cell>
          <cell r="L70">
            <v>5</v>
          </cell>
        </row>
        <row r="71">
          <cell r="H71" t="str">
            <v>105451-P.S.R. AGUA FRIA</v>
          </cell>
          <cell r="I71"/>
          <cell r="J71"/>
          <cell r="K71">
            <v>1</v>
          </cell>
          <cell r="L71">
            <v>1</v>
          </cell>
        </row>
        <row r="72">
          <cell r="H72" t="str">
            <v>105482-P.S.R. CANELA ALTA</v>
          </cell>
          <cell r="I72">
            <v>0</v>
          </cell>
          <cell r="J72">
            <v>0</v>
          </cell>
          <cell r="K72">
            <v>0</v>
          </cell>
          <cell r="L72">
            <v>0</v>
          </cell>
        </row>
        <row r="73">
          <cell r="H73" t="str">
            <v>105483-P.S.R. LOS RULOS</v>
          </cell>
          <cell r="I73">
            <v>3</v>
          </cell>
          <cell r="J73"/>
          <cell r="K73">
            <v>3</v>
          </cell>
          <cell r="L73">
            <v>6</v>
          </cell>
        </row>
        <row r="74">
          <cell r="H74" t="str">
            <v>105484-P.S.R. HUENTELAUQUEN</v>
          </cell>
          <cell r="I74">
            <v>0</v>
          </cell>
          <cell r="J74"/>
          <cell r="K74">
            <v>2</v>
          </cell>
          <cell r="L74">
            <v>2</v>
          </cell>
        </row>
        <row r="75">
          <cell r="H75" t="str">
            <v>105488-P.S.R. ESPIRITU SANTO</v>
          </cell>
          <cell r="I75"/>
          <cell r="J75">
            <v>0</v>
          </cell>
          <cell r="K75">
            <v>1</v>
          </cell>
          <cell r="L75">
            <v>1</v>
          </cell>
        </row>
        <row r="76">
          <cell r="H76" t="str">
            <v>105493-P.S.R. MINCHA SUR</v>
          </cell>
          <cell r="I76">
            <v>0</v>
          </cell>
          <cell r="J76"/>
          <cell r="K76">
            <v>0</v>
          </cell>
          <cell r="L76">
            <v>0</v>
          </cell>
        </row>
        <row r="77">
          <cell r="H77" t="str">
            <v>105497-P.S.R. JABONERIA</v>
          </cell>
          <cell r="I77"/>
          <cell r="J77">
            <v>0</v>
          </cell>
          <cell r="K77">
            <v>1</v>
          </cell>
          <cell r="L77">
            <v>1</v>
          </cell>
        </row>
        <row r="78">
          <cell r="H78" t="str">
            <v>105498-P.S.R. QUEBRADA DE LINARES</v>
          </cell>
          <cell r="I78">
            <v>0</v>
          </cell>
          <cell r="J78"/>
          <cell r="K78">
            <v>0</v>
          </cell>
          <cell r="L78">
            <v>0</v>
          </cell>
        </row>
        <row r="79">
          <cell r="H79" t="str">
            <v>04203-LOS VILOS</v>
          </cell>
          <cell r="I79">
            <v>10</v>
          </cell>
          <cell r="J79">
            <v>27</v>
          </cell>
          <cell r="K79">
            <v>16</v>
          </cell>
          <cell r="L79">
            <v>53</v>
          </cell>
        </row>
        <row r="80">
          <cell r="H80" t="str">
            <v>105108-HOSPITAL LOS VILOS</v>
          </cell>
          <cell r="I80">
            <v>8</v>
          </cell>
          <cell r="J80">
            <v>23</v>
          </cell>
          <cell r="K80">
            <v>5</v>
          </cell>
          <cell r="L80">
            <v>36</v>
          </cell>
        </row>
        <row r="81">
          <cell r="H81" t="str">
            <v xml:space="preserve">105478-P.S.R. CAIMANES                   </v>
          </cell>
          <cell r="I81">
            <v>0</v>
          </cell>
          <cell r="J81">
            <v>0</v>
          </cell>
          <cell r="K81">
            <v>3</v>
          </cell>
          <cell r="L81">
            <v>3</v>
          </cell>
        </row>
        <row r="82">
          <cell r="H82" t="str">
            <v>105479-P.S.R. GUANGUALI</v>
          </cell>
          <cell r="I82">
            <v>1</v>
          </cell>
          <cell r="J82">
            <v>0</v>
          </cell>
          <cell r="K82">
            <v>1</v>
          </cell>
          <cell r="L82">
            <v>2</v>
          </cell>
        </row>
        <row r="83">
          <cell r="H83" t="str">
            <v>105480-P.S.R. QUILIMARI</v>
          </cell>
          <cell r="I83">
            <v>1</v>
          </cell>
          <cell r="J83">
            <v>4</v>
          </cell>
          <cell r="K83">
            <v>6</v>
          </cell>
          <cell r="L83">
            <v>11</v>
          </cell>
        </row>
        <row r="84">
          <cell r="H84" t="str">
            <v>105481-P.S.R. TILAMA</v>
          </cell>
          <cell r="I84">
            <v>0</v>
          </cell>
          <cell r="J84"/>
          <cell r="K84">
            <v>1</v>
          </cell>
          <cell r="L84">
            <v>1</v>
          </cell>
        </row>
        <row r="85">
          <cell r="H85" t="str">
            <v>105511-P.S.R. LOS CONDORES</v>
          </cell>
          <cell r="I85">
            <v>0</v>
          </cell>
          <cell r="J85">
            <v>0</v>
          </cell>
          <cell r="K85">
            <v>0</v>
          </cell>
          <cell r="L85">
            <v>0</v>
          </cell>
        </row>
        <row r="86">
          <cell r="H86" t="str">
            <v>04204-SALAMANCA</v>
          </cell>
          <cell r="I86">
            <v>41</v>
          </cell>
          <cell r="J86">
            <v>37</v>
          </cell>
          <cell r="K86">
            <v>49</v>
          </cell>
          <cell r="L86">
            <v>127</v>
          </cell>
        </row>
        <row r="87">
          <cell r="H87" t="str">
            <v>105104-HOSPITAL SALAMANCA</v>
          </cell>
          <cell r="I87">
            <v>6</v>
          </cell>
          <cell r="J87">
            <v>13</v>
          </cell>
          <cell r="K87">
            <v>9</v>
          </cell>
          <cell r="L87">
            <v>28</v>
          </cell>
        </row>
        <row r="88">
          <cell r="H88" t="str">
            <v xml:space="preserve">105452-P.S.R. CUNCUMEN                 </v>
          </cell>
          <cell r="I88">
            <v>8</v>
          </cell>
          <cell r="J88"/>
          <cell r="K88">
            <v>4</v>
          </cell>
          <cell r="L88">
            <v>12</v>
          </cell>
        </row>
        <row r="89">
          <cell r="H89" t="str">
            <v>105453-P.S.R. TRANQUILLA</v>
          </cell>
          <cell r="I89">
            <v>3</v>
          </cell>
          <cell r="J89">
            <v>6</v>
          </cell>
          <cell r="K89">
            <v>7</v>
          </cell>
          <cell r="L89">
            <v>16</v>
          </cell>
        </row>
        <row r="90">
          <cell r="H90" t="str">
            <v>105454-P.S.R. CUNLAGUA</v>
          </cell>
          <cell r="I90">
            <v>0</v>
          </cell>
          <cell r="J90">
            <v>0</v>
          </cell>
          <cell r="K90">
            <v>0</v>
          </cell>
          <cell r="L90">
            <v>0</v>
          </cell>
        </row>
        <row r="91">
          <cell r="H91" t="str">
            <v>105455-P.S.R. CHILLEPIN</v>
          </cell>
          <cell r="I91">
            <v>4</v>
          </cell>
          <cell r="J91">
            <v>3</v>
          </cell>
          <cell r="K91">
            <v>0</v>
          </cell>
          <cell r="L91">
            <v>7</v>
          </cell>
        </row>
        <row r="92">
          <cell r="H92" t="str">
            <v>105456-P.S.R. LLIMPO</v>
          </cell>
          <cell r="I92">
            <v>7</v>
          </cell>
          <cell r="J92">
            <v>4</v>
          </cell>
          <cell r="K92">
            <v>5</v>
          </cell>
          <cell r="L92">
            <v>16</v>
          </cell>
        </row>
        <row r="93">
          <cell r="H93" t="str">
            <v>105457-P.S.R. SAN AGUSTIN</v>
          </cell>
          <cell r="I93">
            <v>0</v>
          </cell>
          <cell r="J93">
            <v>0</v>
          </cell>
          <cell r="K93">
            <v>1</v>
          </cell>
          <cell r="L93">
            <v>1</v>
          </cell>
        </row>
        <row r="94">
          <cell r="H94" t="str">
            <v>105458-P.S.R. TAHUINCO</v>
          </cell>
          <cell r="I94">
            <v>7</v>
          </cell>
          <cell r="J94">
            <v>2</v>
          </cell>
          <cell r="K94">
            <v>6</v>
          </cell>
          <cell r="L94">
            <v>15</v>
          </cell>
        </row>
        <row r="95">
          <cell r="H95" t="str">
            <v>105491-P.S.R. QUELEN BAJO</v>
          </cell>
          <cell r="I95">
            <v>4</v>
          </cell>
          <cell r="J95">
            <v>5</v>
          </cell>
          <cell r="K95">
            <v>7</v>
          </cell>
          <cell r="L95">
            <v>16</v>
          </cell>
        </row>
        <row r="96">
          <cell r="H96" t="str">
            <v>105492-P.S.R. CAMISA</v>
          </cell>
          <cell r="I96">
            <v>0</v>
          </cell>
          <cell r="J96">
            <v>1</v>
          </cell>
          <cell r="K96">
            <v>4</v>
          </cell>
          <cell r="L96">
            <v>5</v>
          </cell>
        </row>
        <row r="97">
          <cell r="H97" t="str">
            <v>105501-P.S.R. ARBOLEDA GRANDE</v>
          </cell>
          <cell r="I97">
            <v>2</v>
          </cell>
          <cell r="J97">
            <v>3</v>
          </cell>
          <cell r="K97">
            <v>6</v>
          </cell>
          <cell r="L97">
            <v>11</v>
          </cell>
        </row>
        <row r="98">
          <cell r="H98" t="str">
            <v>04301-OVALLE</v>
          </cell>
          <cell r="I98">
            <v>185</v>
          </cell>
          <cell r="J98">
            <v>151</v>
          </cell>
          <cell r="K98">
            <v>174</v>
          </cell>
          <cell r="L98">
            <v>510</v>
          </cell>
        </row>
        <row r="99">
          <cell r="H99" t="str">
            <v>105315-CES. RURAL C. DE TAMAYA</v>
          </cell>
          <cell r="I99">
            <v>5</v>
          </cell>
          <cell r="J99">
            <v>12</v>
          </cell>
          <cell r="K99">
            <v>14</v>
          </cell>
          <cell r="L99">
            <v>31</v>
          </cell>
        </row>
        <row r="100">
          <cell r="H100" t="str">
            <v>105317-CES. JORGE JORDAN D.</v>
          </cell>
          <cell r="I100">
            <v>38</v>
          </cell>
          <cell r="J100">
            <v>22</v>
          </cell>
          <cell r="K100">
            <v>27</v>
          </cell>
          <cell r="L100">
            <v>87</v>
          </cell>
        </row>
        <row r="101">
          <cell r="H101" t="str">
            <v>105322-CES. MARCOS MACUADA</v>
          </cell>
          <cell r="I101">
            <v>74</v>
          </cell>
          <cell r="J101">
            <v>43</v>
          </cell>
          <cell r="K101">
            <v>72</v>
          </cell>
          <cell r="L101">
            <v>189</v>
          </cell>
        </row>
        <row r="102">
          <cell r="H102" t="str">
            <v>105324-CES. SOTAQUI</v>
          </cell>
          <cell r="I102">
            <v>22</v>
          </cell>
          <cell r="J102">
            <v>14</v>
          </cell>
          <cell r="K102">
            <v>15</v>
          </cell>
          <cell r="L102">
            <v>51</v>
          </cell>
        </row>
        <row r="103">
          <cell r="H103" t="str">
            <v>105415-P.S.R. BARRAZA</v>
          </cell>
          <cell r="I103">
            <v>0</v>
          </cell>
          <cell r="J103">
            <v>0</v>
          </cell>
          <cell r="K103">
            <v>0</v>
          </cell>
          <cell r="L103">
            <v>0</v>
          </cell>
        </row>
        <row r="104">
          <cell r="H104" t="str">
            <v xml:space="preserve">105416-P.S.R. CAMARICO                  </v>
          </cell>
          <cell r="I104">
            <v>0</v>
          </cell>
          <cell r="J104">
            <v>2</v>
          </cell>
          <cell r="K104">
            <v>0</v>
          </cell>
          <cell r="L104">
            <v>2</v>
          </cell>
        </row>
        <row r="105">
          <cell r="H105" t="str">
            <v>105417-P.S.R. ALCONES BAJOS</v>
          </cell>
          <cell r="I105">
            <v>0</v>
          </cell>
          <cell r="J105">
            <v>1</v>
          </cell>
          <cell r="K105">
            <v>0</v>
          </cell>
          <cell r="L105">
            <v>1</v>
          </cell>
        </row>
        <row r="106">
          <cell r="H106" t="str">
            <v>105419-P.S.R. LAS SOSSAS</v>
          </cell>
          <cell r="I106">
            <v>0</v>
          </cell>
          <cell r="J106">
            <v>0</v>
          </cell>
          <cell r="K106">
            <v>0</v>
          </cell>
          <cell r="L106">
            <v>0</v>
          </cell>
        </row>
        <row r="107">
          <cell r="H107" t="str">
            <v>105422-P.S.R. HORNILLOS</v>
          </cell>
          <cell r="I107">
            <v>0</v>
          </cell>
          <cell r="J107">
            <v>0</v>
          </cell>
          <cell r="K107">
            <v>2</v>
          </cell>
          <cell r="L107">
            <v>2</v>
          </cell>
        </row>
        <row r="108">
          <cell r="H108" t="str">
            <v>105437-P.S.R. CHALINGA</v>
          </cell>
          <cell r="I108">
            <v>0</v>
          </cell>
          <cell r="J108">
            <v>1</v>
          </cell>
          <cell r="K108">
            <v>1</v>
          </cell>
          <cell r="L108">
            <v>2</v>
          </cell>
        </row>
        <row r="109">
          <cell r="H109" t="str">
            <v>105439-P.S.R. CERRO BLANCO</v>
          </cell>
          <cell r="I109">
            <v>0</v>
          </cell>
          <cell r="J109">
            <v>2</v>
          </cell>
          <cell r="K109"/>
          <cell r="L109">
            <v>2</v>
          </cell>
        </row>
        <row r="110">
          <cell r="H110" t="str">
            <v>105507-P.S.R. HUAMALATA</v>
          </cell>
          <cell r="I110">
            <v>4</v>
          </cell>
          <cell r="J110">
            <v>2</v>
          </cell>
          <cell r="K110">
            <v>6</v>
          </cell>
          <cell r="L110">
            <v>12</v>
          </cell>
        </row>
        <row r="111">
          <cell r="H111" t="str">
            <v>105510-P.S.R. RECOLETA</v>
          </cell>
          <cell r="I111">
            <v>3</v>
          </cell>
          <cell r="J111">
            <v>6</v>
          </cell>
          <cell r="K111">
            <v>1</v>
          </cell>
          <cell r="L111">
            <v>10</v>
          </cell>
        </row>
        <row r="112">
          <cell r="H112" t="str">
            <v>105722-CECOF SAN JOSE DE LA DEHESA</v>
          </cell>
          <cell r="I112">
            <v>23</v>
          </cell>
          <cell r="J112">
            <v>17</v>
          </cell>
          <cell r="K112">
            <v>17</v>
          </cell>
          <cell r="L112">
            <v>57</v>
          </cell>
        </row>
        <row r="113">
          <cell r="H113" t="str">
            <v>105723-CECOF LIMARI</v>
          </cell>
          <cell r="I113">
            <v>8</v>
          </cell>
          <cell r="J113">
            <v>4</v>
          </cell>
          <cell r="K113">
            <v>5</v>
          </cell>
          <cell r="L113">
            <v>17</v>
          </cell>
        </row>
        <row r="114">
          <cell r="H114" t="str">
            <v>200258-CECOF LOS COPIHUES</v>
          </cell>
          <cell r="I114">
            <v>6</v>
          </cell>
          <cell r="J114">
            <v>23</v>
          </cell>
          <cell r="K114">
            <v>11</v>
          </cell>
          <cell r="L114">
            <v>40</v>
          </cell>
        </row>
        <row r="115">
          <cell r="H115" t="str">
            <v>200367-CECOF COLONIA LIMARÍ</v>
          </cell>
          <cell r="I115">
            <v>2</v>
          </cell>
          <cell r="J115">
            <v>2</v>
          </cell>
          <cell r="K115">
            <v>3</v>
          </cell>
          <cell r="L115">
            <v>7</v>
          </cell>
        </row>
        <row r="116">
          <cell r="H116" t="str">
            <v>04302-COMBARBALÁ</v>
          </cell>
          <cell r="I116">
            <v>10</v>
          </cell>
          <cell r="J116">
            <v>35</v>
          </cell>
          <cell r="K116">
            <v>31</v>
          </cell>
          <cell r="L116">
            <v>76</v>
          </cell>
        </row>
        <row r="117">
          <cell r="H117" t="str">
            <v>105105-HOSPITAL COMBARBALÁ</v>
          </cell>
          <cell r="I117">
            <v>5</v>
          </cell>
          <cell r="J117">
            <v>25</v>
          </cell>
          <cell r="K117">
            <v>29</v>
          </cell>
          <cell r="L117">
            <v>59</v>
          </cell>
        </row>
        <row r="118">
          <cell r="H118" t="str">
            <v>105433-P.S.R. SAN LORENZO</v>
          </cell>
          <cell r="I118">
            <v>0</v>
          </cell>
          <cell r="J118">
            <v>0</v>
          </cell>
          <cell r="K118">
            <v>0</v>
          </cell>
          <cell r="L118">
            <v>0</v>
          </cell>
        </row>
        <row r="119">
          <cell r="H119" t="str">
            <v>105434-P.S.R. SAN MARCOS</v>
          </cell>
          <cell r="I119">
            <v>0</v>
          </cell>
          <cell r="J119"/>
          <cell r="K119">
            <v>0</v>
          </cell>
          <cell r="L119">
            <v>0</v>
          </cell>
        </row>
        <row r="120">
          <cell r="H120" t="str">
            <v>105441-P.S.R. MANQUEHUA</v>
          </cell>
          <cell r="I120">
            <v>0</v>
          </cell>
          <cell r="J120">
            <v>2</v>
          </cell>
          <cell r="K120">
            <v>0</v>
          </cell>
          <cell r="L120">
            <v>2</v>
          </cell>
        </row>
        <row r="121">
          <cell r="H121" t="str">
            <v xml:space="preserve">105459-P.S.R. BARRANCAS                </v>
          </cell>
          <cell r="I121">
            <v>0</v>
          </cell>
          <cell r="J121">
            <v>0</v>
          </cell>
          <cell r="K121">
            <v>0</v>
          </cell>
          <cell r="L121">
            <v>0</v>
          </cell>
        </row>
        <row r="122">
          <cell r="H122" t="str">
            <v>105460-P.S.R. COGOTI 18</v>
          </cell>
          <cell r="I122">
            <v>3</v>
          </cell>
          <cell r="J122">
            <v>0</v>
          </cell>
          <cell r="K122"/>
          <cell r="L122">
            <v>3</v>
          </cell>
        </row>
        <row r="123">
          <cell r="H123" t="str">
            <v>105461-P.S.R. EL HUACHO</v>
          </cell>
          <cell r="I123">
            <v>0</v>
          </cell>
          <cell r="J123">
            <v>1</v>
          </cell>
          <cell r="K123">
            <v>0</v>
          </cell>
          <cell r="L123">
            <v>1</v>
          </cell>
        </row>
        <row r="124">
          <cell r="H124" t="str">
            <v>105462-P.S.R. EL SAUCE</v>
          </cell>
          <cell r="I124">
            <v>0</v>
          </cell>
          <cell r="J124">
            <v>2</v>
          </cell>
          <cell r="K124">
            <v>1</v>
          </cell>
          <cell r="L124">
            <v>3</v>
          </cell>
        </row>
        <row r="125">
          <cell r="H125" t="str">
            <v>105463-P.S.R. QUILITAPIA</v>
          </cell>
          <cell r="I125">
            <v>0</v>
          </cell>
          <cell r="J125">
            <v>0</v>
          </cell>
          <cell r="K125">
            <v>0</v>
          </cell>
          <cell r="L125">
            <v>0</v>
          </cell>
        </row>
        <row r="126">
          <cell r="H126" t="str">
            <v>105464-P.S.R. LA LIGUA</v>
          </cell>
          <cell r="I126">
            <v>1</v>
          </cell>
          <cell r="J126">
            <v>1</v>
          </cell>
          <cell r="K126"/>
          <cell r="L126">
            <v>2</v>
          </cell>
        </row>
        <row r="127">
          <cell r="H127" t="str">
            <v>105465-P.S.R. RAMADILLA</v>
          </cell>
          <cell r="I127">
            <v>1</v>
          </cell>
          <cell r="J127">
            <v>2</v>
          </cell>
          <cell r="K127">
            <v>1</v>
          </cell>
          <cell r="L127">
            <v>4</v>
          </cell>
        </row>
        <row r="128">
          <cell r="H128" t="str">
            <v>105466-P.S.R. VALLE HERMOSO</v>
          </cell>
          <cell r="I128">
            <v>0</v>
          </cell>
          <cell r="J128">
            <v>2</v>
          </cell>
          <cell r="K128">
            <v>0</v>
          </cell>
          <cell r="L128">
            <v>2</v>
          </cell>
        </row>
        <row r="129">
          <cell r="H129" t="str">
            <v>105490-P.S.R. EL DURAZNO</v>
          </cell>
          <cell r="I129">
            <v>0</v>
          </cell>
          <cell r="J129">
            <v>0</v>
          </cell>
          <cell r="K129">
            <v>0</v>
          </cell>
          <cell r="L129">
            <v>0</v>
          </cell>
        </row>
        <row r="130">
          <cell r="H130" t="str">
            <v>04303-MONTE PATRIA</v>
          </cell>
          <cell r="I130">
            <v>27</v>
          </cell>
          <cell r="J130">
            <v>27</v>
          </cell>
          <cell r="K130">
            <v>56</v>
          </cell>
          <cell r="L130">
            <v>110</v>
          </cell>
        </row>
        <row r="131">
          <cell r="H131" t="str">
            <v>105307-CES. RURAL MONTE PATRIA</v>
          </cell>
          <cell r="I131">
            <v>5</v>
          </cell>
          <cell r="J131">
            <v>7</v>
          </cell>
          <cell r="K131">
            <v>4</v>
          </cell>
          <cell r="L131">
            <v>16</v>
          </cell>
        </row>
        <row r="132">
          <cell r="H132" t="str">
            <v>105311-CES. RURAL CHAÑARAL ALTO</v>
          </cell>
          <cell r="I132">
            <v>4</v>
          </cell>
          <cell r="J132">
            <v>1</v>
          </cell>
          <cell r="K132">
            <v>22</v>
          </cell>
          <cell r="L132">
            <v>27</v>
          </cell>
        </row>
        <row r="133">
          <cell r="H133" t="str">
            <v>105312-CES. RURAL CAREN</v>
          </cell>
          <cell r="I133">
            <v>10</v>
          </cell>
          <cell r="J133">
            <v>0</v>
          </cell>
          <cell r="K133">
            <v>4</v>
          </cell>
          <cell r="L133">
            <v>14</v>
          </cell>
        </row>
        <row r="134">
          <cell r="H134" t="str">
            <v>105318-CES. RURAL EL PALQUI</v>
          </cell>
          <cell r="I134">
            <v>4</v>
          </cell>
          <cell r="J134">
            <v>8</v>
          </cell>
          <cell r="K134">
            <v>9</v>
          </cell>
          <cell r="L134">
            <v>21</v>
          </cell>
        </row>
        <row r="135">
          <cell r="H135" t="str">
            <v>105425-P.S.R. CHILECITO</v>
          </cell>
          <cell r="I135">
            <v>0</v>
          </cell>
          <cell r="J135">
            <v>3</v>
          </cell>
          <cell r="K135">
            <v>0</v>
          </cell>
          <cell r="L135">
            <v>3</v>
          </cell>
        </row>
        <row r="136">
          <cell r="H136" t="str">
            <v>105427-P.S.R. HACIENDA VALDIVIA</v>
          </cell>
          <cell r="I136">
            <v>2</v>
          </cell>
          <cell r="J136">
            <v>2</v>
          </cell>
          <cell r="K136">
            <v>1</v>
          </cell>
          <cell r="L136">
            <v>5</v>
          </cell>
        </row>
        <row r="137">
          <cell r="H137" t="str">
            <v>105428-P.S.R. HUATULAME</v>
          </cell>
          <cell r="I137">
            <v>0</v>
          </cell>
          <cell r="J137">
            <v>0</v>
          </cell>
          <cell r="K137">
            <v>1</v>
          </cell>
          <cell r="L137">
            <v>1</v>
          </cell>
        </row>
        <row r="138">
          <cell r="H138" t="str">
            <v>105430-P.S.R. MIALQUI</v>
          </cell>
          <cell r="I138">
            <v>0</v>
          </cell>
          <cell r="J138"/>
          <cell r="K138">
            <v>0</v>
          </cell>
          <cell r="L138">
            <v>0</v>
          </cell>
        </row>
        <row r="139">
          <cell r="H139" t="str">
            <v>105431-P.S.R. PEDREGAL</v>
          </cell>
          <cell r="I139"/>
          <cell r="J139">
            <v>2</v>
          </cell>
          <cell r="K139">
            <v>2</v>
          </cell>
          <cell r="L139">
            <v>4</v>
          </cell>
        </row>
        <row r="140">
          <cell r="H140" t="str">
            <v>105432-P.S.R. RAPEL</v>
          </cell>
          <cell r="I140">
            <v>2</v>
          </cell>
          <cell r="J140">
            <v>3</v>
          </cell>
          <cell r="K140">
            <v>10</v>
          </cell>
          <cell r="L140">
            <v>15</v>
          </cell>
        </row>
        <row r="141">
          <cell r="H141" t="str">
            <v>105435-P.S.R. TULAHUEN</v>
          </cell>
          <cell r="I141">
            <v>0</v>
          </cell>
          <cell r="J141">
            <v>0</v>
          </cell>
          <cell r="K141">
            <v>2</v>
          </cell>
          <cell r="L141">
            <v>2</v>
          </cell>
        </row>
        <row r="142">
          <cell r="H142" t="str">
            <v>105436-P.S.R. EL MAITEN</v>
          </cell>
          <cell r="I142">
            <v>0</v>
          </cell>
          <cell r="J142">
            <v>0</v>
          </cell>
          <cell r="K142">
            <v>1</v>
          </cell>
          <cell r="L142">
            <v>1</v>
          </cell>
        </row>
        <row r="143">
          <cell r="H143" t="str">
            <v>105489-P.S.R. RAMADAS DE TULAHUEN</v>
          </cell>
          <cell r="I143"/>
          <cell r="J143">
            <v>1</v>
          </cell>
          <cell r="K143">
            <v>0</v>
          </cell>
          <cell r="L143">
            <v>1</v>
          </cell>
        </row>
        <row r="144">
          <cell r="H144" t="str">
            <v>04304-PUNITAQUI</v>
          </cell>
          <cell r="I144">
            <v>1</v>
          </cell>
          <cell r="J144">
            <v>16</v>
          </cell>
          <cell r="K144">
            <v>1</v>
          </cell>
          <cell r="L144">
            <v>18</v>
          </cell>
        </row>
        <row r="145">
          <cell r="H145" t="str">
            <v>105308-CES. RURAL PUNITAQUI</v>
          </cell>
          <cell r="I145">
            <v>1</v>
          </cell>
          <cell r="J145">
            <v>16</v>
          </cell>
          <cell r="K145">
            <v>1</v>
          </cell>
          <cell r="L145">
            <v>18</v>
          </cell>
        </row>
        <row r="146">
          <cell r="H146" t="str">
            <v>105440-P.S.R. DIVISADERO</v>
          </cell>
          <cell r="I146">
            <v>0</v>
          </cell>
          <cell r="J146"/>
          <cell r="K146"/>
          <cell r="L146">
            <v>0</v>
          </cell>
        </row>
        <row r="147">
          <cell r="H147" t="str">
            <v xml:space="preserve">105508-P.S.R. EL PARRAL DE QUILES  </v>
          </cell>
          <cell r="I147"/>
          <cell r="J147">
            <v>0</v>
          </cell>
          <cell r="K147"/>
          <cell r="L147">
            <v>0</v>
          </cell>
        </row>
        <row r="148">
          <cell r="H148" t="str">
            <v>04305-RIO HURTADO</v>
          </cell>
          <cell r="I148">
            <v>4</v>
          </cell>
          <cell r="J148">
            <v>1</v>
          </cell>
          <cell r="K148">
            <v>3</v>
          </cell>
          <cell r="L148">
            <v>8</v>
          </cell>
        </row>
        <row r="149">
          <cell r="H149" t="str">
            <v>105310-CES. RURAL PICHASCA</v>
          </cell>
          <cell r="I149">
            <v>2</v>
          </cell>
          <cell r="J149">
            <v>0</v>
          </cell>
          <cell r="K149"/>
          <cell r="L149">
            <v>2</v>
          </cell>
        </row>
        <row r="150">
          <cell r="H150" t="str">
            <v>105409-P.S.R. EL CHAÑAR</v>
          </cell>
          <cell r="I150">
            <v>1</v>
          </cell>
          <cell r="J150"/>
          <cell r="K150">
            <v>1</v>
          </cell>
          <cell r="L150">
            <v>2</v>
          </cell>
        </row>
        <row r="151">
          <cell r="H151" t="str">
            <v>105410-P.S.R. HURTADO</v>
          </cell>
          <cell r="I151">
            <v>0</v>
          </cell>
          <cell r="J151"/>
          <cell r="K151">
            <v>1</v>
          </cell>
          <cell r="L151">
            <v>1</v>
          </cell>
        </row>
        <row r="152">
          <cell r="H152" t="str">
            <v>105411-P.S.R. LAS BREAS</v>
          </cell>
          <cell r="I152">
            <v>0</v>
          </cell>
          <cell r="J152">
            <v>0</v>
          </cell>
          <cell r="K152">
            <v>0</v>
          </cell>
          <cell r="L152">
            <v>0</v>
          </cell>
        </row>
        <row r="153">
          <cell r="H153" t="str">
            <v>105413-P.S.R. SAMO ALTO</v>
          </cell>
          <cell r="I153">
            <v>1</v>
          </cell>
          <cell r="J153">
            <v>1</v>
          </cell>
          <cell r="K153">
            <v>0</v>
          </cell>
          <cell r="L153">
            <v>2</v>
          </cell>
        </row>
        <row r="154">
          <cell r="H154" t="str">
            <v>105414-P.S.R. SERON</v>
          </cell>
          <cell r="I154"/>
          <cell r="J154">
            <v>0</v>
          </cell>
          <cell r="K154">
            <v>1</v>
          </cell>
          <cell r="L154">
            <v>1</v>
          </cell>
        </row>
        <row r="155">
          <cell r="H155" t="str">
            <v>105503-P.S.R. TABAQUEROS</v>
          </cell>
          <cell r="I155">
            <v>0</v>
          </cell>
          <cell r="J155"/>
          <cell r="K155"/>
          <cell r="L155">
            <v>0</v>
          </cell>
        </row>
        <row r="156">
          <cell r="H156" t="str">
            <v>Total general</v>
          </cell>
          <cell r="I156">
            <v>803</v>
          </cell>
          <cell r="J156">
            <v>994</v>
          </cell>
          <cell r="K156">
            <v>1190</v>
          </cell>
          <cell r="L156">
            <v>2987</v>
          </cell>
        </row>
      </sheetData>
      <sheetData sheetId="10"/>
      <sheetData sheetId="11">
        <row r="3">
          <cell r="H3" t="str">
            <v>Suma de Total</v>
          </cell>
          <cell r="I3" t="str">
            <v>Etiquetas de columna</v>
          </cell>
          <cell r="J3"/>
          <cell r="K3"/>
          <cell r="L3"/>
          <cell r="AA3" t="str">
            <v>Suma de Total</v>
          </cell>
          <cell r="AB3" t="str">
            <v>Etiquetas de columna</v>
          </cell>
          <cell r="AC3"/>
          <cell r="AD3"/>
          <cell r="AE3"/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 t="str">
            <v>Total general</v>
          </cell>
          <cell r="AA4" t="str">
            <v>Etiquetas de fila</v>
          </cell>
          <cell r="AB4">
            <v>1</v>
          </cell>
          <cell r="AC4">
            <v>2</v>
          </cell>
          <cell r="AD4">
            <v>3</v>
          </cell>
          <cell r="AE4" t="str">
            <v>Total general</v>
          </cell>
        </row>
        <row r="5">
          <cell r="H5" t="str">
            <v>04101-LA SERENA</v>
          </cell>
          <cell r="I5">
            <v>68</v>
          </cell>
          <cell r="J5">
            <v>61</v>
          </cell>
          <cell r="K5">
            <v>101</v>
          </cell>
          <cell r="L5">
            <v>230</v>
          </cell>
          <cell r="AA5" t="str">
            <v>04101-LA SERENA</v>
          </cell>
          <cell r="AB5">
            <v>17</v>
          </cell>
          <cell r="AC5">
            <v>13</v>
          </cell>
          <cell r="AD5">
            <v>39</v>
          </cell>
          <cell r="AE5">
            <v>69</v>
          </cell>
        </row>
        <row r="6">
          <cell r="H6" t="str">
            <v>105300-CES. CARDENAL CARO</v>
          </cell>
          <cell r="I6">
            <v>17</v>
          </cell>
          <cell r="J6">
            <v>17</v>
          </cell>
          <cell r="K6">
            <v>15</v>
          </cell>
          <cell r="L6">
            <v>49</v>
          </cell>
          <cell r="AA6" t="str">
            <v>105300-CES. CARDENAL CARO</v>
          </cell>
          <cell r="AB6">
            <v>8</v>
          </cell>
          <cell r="AC6">
            <v>3</v>
          </cell>
          <cell r="AD6">
            <v>5</v>
          </cell>
          <cell r="AE6">
            <v>16</v>
          </cell>
        </row>
        <row r="7">
          <cell r="H7" t="str">
            <v>105301-CES. LAS COMPAÑIAS</v>
          </cell>
          <cell r="I7">
            <v>10</v>
          </cell>
          <cell r="J7">
            <v>14</v>
          </cell>
          <cell r="K7">
            <v>35</v>
          </cell>
          <cell r="L7">
            <v>59</v>
          </cell>
          <cell r="AA7" t="str">
            <v>105301-CES. LAS COMPAÑIAS</v>
          </cell>
          <cell r="AB7">
            <v>5</v>
          </cell>
          <cell r="AC7">
            <v>7</v>
          </cell>
          <cell r="AD7">
            <v>15</v>
          </cell>
          <cell r="AE7">
            <v>27</v>
          </cell>
        </row>
        <row r="8">
          <cell r="H8" t="str">
            <v>105302-CES. PEDRO AGUIRRE C.</v>
          </cell>
          <cell r="I8">
            <v>12</v>
          </cell>
          <cell r="J8">
            <v>16</v>
          </cell>
          <cell r="K8">
            <v>19</v>
          </cell>
          <cell r="L8">
            <v>47</v>
          </cell>
          <cell r="AA8" t="str">
            <v>105302-CES. PEDRO AGUIRRE C.</v>
          </cell>
          <cell r="AB8">
            <v>2</v>
          </cell>
          <cell r="AC8">
            <v>2</v>
          </cell>
          <cell r="AD8">
            <v>18</v>
          </cell>
          <cell r="AE8">
            <v>22</v>
          </cell>
        </row>
        <row r="9">
          <cell r="H9" t="str">
            <v>105313-CES. SCHAFFHAUSER</v>
          </cell>
          <cell r="I9">
            <v>7</v>
          </cell>
          <cell r="J9">
            <v>0</v>
          </cell>
          <cell r="K9">
            <v>5</v>
          </cell>
          <cell r="L9">
            <v>12</v>
          </cell>
          <cell r="AA9" t="str">
            <v>105319-CES. CARDENAL R.S.H.</v>
          </cell>
          <cell r="AB9">
            <v>0</v>
          </cell>
          <cell r="AC9">
            <v>1</v>
          </cell>
          <cell r="AD9">
            <v>1</v>
          </cell>
          <cell r="AE9">
            <v>2</v>
          </cell>
        </row>
        <row r="10">
          <cell r="H10" t="str">
            <v>105319-CES. CARDENAL R.S.H.</v>
          </cell>
          <cell r="I10">
            <v>14</v>
          </cell>
          <cell r="J10">
            <v>10</v>
          </cell>
          <cell r="K10">
            <v>9</v>
          </cell>
          <cell r="L10">
            <v>33</v>
          </cell>
          <cell r="AA10" t="str">
            <v xml:space="preserve">105400-P.S.R. ALGARROBITO            </v>
          </cell>
          <cell r="AB10">
            <v>2</v>
          </cell>
          <cell r="AC10">
            <v>0</v>
          </cell>
          <cell r="AD10"/>
          <cell r="AE10">
            <v>2</v>
          </cell>
        </row>
        <row r="11">
          <cell r="H11" t="str">
            <v>105325-CESFAM JUAN PABLO II</v>
          </cell>
          <cell r="I11">
            <v>5</v>
          </cell>
          <cell r="J11">
            <v>3</v>
          </cell>
          <cell r="K11">
            <v>9</v>
          </cell>
          <cell r="L11">
            <v>17</v>
          </cell>
          <cell r="AA11" t="str">
            <v>105700-CECOF VILLA EL INDIO</v>
          </cell>
          <cell r="AB11">
            <v>0</v>
          </cell>
          <cell r="AC11"/>
          <cell r="AD11">
            <v>0</v>
          </cell>
          <cell r="AE11">
            <v>0</v>
          </cell>
        </row>
        <row r="12">
          <cell r="H12" t="str">
            <v xml:space="preserve">105400-P.S.R. ALGARROBITO            </v>
          </cell>
          <cell r="I12"/>
          <cell r="J12"/>
          <cell r="K12">
            <v>5</v>
          </cell>
          <cell r="L12">
            <v>5</v>
          </cell>
          <cell r="AA12" t="str">
            <v>04102-COQUIMBO</v>
          </cell>
          <cell r="AB12">
            <v>15</v>
          </cell>
          <cell r="AC12">
            <v>9</v>
          </cell>
          <cell r="AD12">
            <v>10</v>
          </cell>
          <cell r="AE12">
            <v>34</v>
          </cell>
        </row>
        <row r="13">
          <cell r="H13" t="str">
            <v>105401-P.S.R. LAS ROJAS</v>
          </cell>
          <cell r="I13"/>
          <cell r="J13">
            <v>0</v>
          </cell>
          <cell r="K13">
            <v>0</v>
          </cell>
          <cell r="L13">
            <v>0</v>
          </cell>
          <cell r="AA13" t="str">
            <v>105303-CES. SAN JUAN</v>
          </cell>
          <cell r="AB13">
            <v>1</v>
          </cell>
          <cell r="AC13">
            <v>0</v>
          </cell>
          <cell r="AD13">
            <v>0</v>
          </cell>
          <cell r="AE13">
            <v>1</v>
          </cell>
        </row>
        <row r="14">
          <cell r="H14" t="str">
            <v>105402-P.S.R. EL ROMERO</v>
          </cell>
          <cell r="I14">
            <v>0</v>
          </cell>
          <cell r="J14">
            <v>0</v>
          </cell>
          <cell r="K14">
            <v>1</v>
          </cell>
          <cell r="L14">
            <v>1</v>
          </cell>
          <cell r="AA14" t="str">
            <v>105304-CES. SANTA CECILIA</v>
          </cell>
          <cell r="AB14">
            <v>0</v>
          </cell>
          <cell r="AC14">
            <v>0</v>
          </cell>
          <cell r="AD14">
            <v>1</v>
          </cell>
          <cell r="AE14">
            <v>1</v>
          </cell>
        </row>
        <row r="15">
          <cell r="H15" t="str">
            <v>105499-P.S.R. LAMBERT</v>
          </cell>
          <cell r="I15"/>
          <cell r="J15">
            <v>1</v>
          </cell>
          <cell r="K15">
            <v>1</v>
          </cell>
          <cell r="L15">
            <v>2</v>
          </cell>
          <cell r="AA15" t="str">
            <v>105305-CES. TIERRAS BLANCAS</v>
          </cell>
          <cell r="AB15">
            <v>6</v>
          </cell>
          <cell r="AC15">
            <v>4</v>
          </cell>
          <cell r="AD15">
            <v>4</v>
          </cell>
          <cell r="AE15">
            <v>14</v>
          </cell>
        </row>
        <row r="16">
          <cell r="H16" t="str">
            <v>105700-CECOF VILLA EL INDIO</v>
          </cell>
          <cell r="I16">
            <v>2</v>
          </cell>
          <cell r="J16">
            <v>0</v>
          </cell>
          <cell r="K16">
            <v>1</v>
          </cell>
          <cell r="L16">
            <v>3</v>
          </cell>
          <cell r="AA16" t="str">
            <v>105321-CES. RURAL  TONGOY</v>
          </cell>
          <cell r="AB16">
            <v>0</v>
          </cell>
          <cell r="AC16">
            <v>1</v>
          </cell>
          <cell r="AD16">
            <v>0</v>
          </cell>
          <cell r="AE16">
            <v>1</v>
          </cell>
        </row>
        <row r="17">
          <cell r="H17" t="str">
            <v>105702-CECOF VILLA LAMBERT</v>
          </cell>
          <cell r="I17">
            <v>1</v>
          </cell>
          <cell r="J17">
            <v>0</v>
          </cell>
          <cell r="K17">
            <v>1</v>
          </cell>
          <cell r="L17">
            <v>2</v>
          </cell>
          <cell r="AA17" t="str">
            <v>105323-CES. DR. SERGIO AGUILAR</v>
          </cell>
          <cell r="AB17">
            <v>5</v>
          </cell>
          <cell r="AC17">
            <v>3</v>
          </cell>
          <cell r="AD17">
            <v>0</v>
          </cell>
          <cell r="AE17">
            <v>8</v>
          </cell>
        </row>
        <row r="18">
          <cell r="H18" t="str">
            <v>200402-CECOF ARCOS DE PINAMAR</v>
          </cell>
          <cell r="I18"/>
          <cell r="J18">
            <v>0</v>
          </cell>
          <cell r="K18"/>
          <cell r="L18">
            <v>0</v>
          </cell>
          <cell r="AA18" t="str">
            <v>105405-P.S.R. GUANAQUEROS</v>
          </cell>
          <cell r="AB18"/>
          <cell r="AC18"/>
          <cell r="AD18">
            <v>0</v>
          </cell>
          <cell r="AE18">
            <v>0</v>
          </cell>
        </row>
        <row r="19">
          <cell r="H19" t="str">
            <v>04102-COQUIMBO</v>
          </cell>
          <cell r="I19">
            <v>70</v>
          </cell>
          <cell r="J19">
            <v>88</v>
          </cell>
          <cell r="K19">
            <v>144</v>
          </cell>
          <cell r="L19">
            <v>302</v>
          </cell>
          <cell r="AA19" t="str">
            <v>105406-P.S.R. PAN DE AZUCAR</v>
          </cell>
          <cell r="AB19">
            <v>3</v>
          </cell>
          <cell r="AC19">
            <v>1</v>
          </cell>
          <cell r="AD19">
            <v>5</v>
          </cell>
          <cell r="AE19">
            <v>9</v>
          </cell>
        </row>
        <row r="20">
          <cell r="H20" t="str">
            <v>105303-CES. SAN JUAN</v>
          </cell>
          <cell r="I20">
            <v>16</v>
          </cell>
          <cell r="J20">
            <v>10</v>
          </cell>
          <cell r="K20">
            <v>30</v>
          </cell>
          <cell r="L20">
            <v>56</v>
          </cell>
          <cell r="AA20" t="str">
            <v>105705-CECOF EL ALBA</v>
          </cell>
          <cell r="AB20">
            <v>0</v>
          </cell>
          <cell r="AC20">
            <v>0</v>
          </cell>
          <cell r="AD20"/>
          <cell r="AE20">
            <v>0</v>
          </cell>
        </row>
        <row r="21">
          <cell r="H21" t="str">
            <v>105304-CES. SANTA CECILIA</v>
          </cell>
          <cell r="I21">
            <v>10</v>
          </cell>
          <cell r="J21">
            <v>13</v>
          </cell>
          <cell r="K21">
            <v>36</v>
          </cell>
          <cell r="L21">
            <v>59</v>
          </cell>
          <cell r="AA21" t="str">
            <v>200273-CECOF PUNTA MIRA</v>
          </cell>
          <cell r="AB21">
            <v>0</v>
          </cell>
          <cell r="AC21"/>
          <cell r="AD21">
            <v>0</v>
          </cell>
          <cell r="AE21">
            <v>0</v>
          </cell>
        </row>
        <row r="22">
          <cell r="H22" t="str">
            <v>105305-CES. TIERRAS BLANCAS</v>
          </cell>
          <cell r="I22">
            <v>20</v>
          </cell>
          <cell r="J22">
            <v>41</v>
          </cell>
          <cell r="K22">
            <v>40</v>
          </cell>
          <cell r="L22">
            <v>101</v>
          </cell>
          <cell r="AA22" t="str">
            <v>04103-ANDACOLLO</v>
          </cell>
          <cell r="AB22">
            <v>2</v>
          </cell>
          <cell r="AC22">
            <v>2</v>
          </cell>
          <cell r="AD22">
            <v>6</v>
          </cell>
          <cell r="AE22">
            <v>10</v>
          </cell>
        </row>
        <row r="23">
          <cell r="H23" t="str">
            <v>105321-CES. RURAL  TONGOY</v>
          </cell>
          <cell r="I23">
            <v>0</v>
          </cell>
          <cell r="J23">
            <v>0</v>
          </cell>
          <cell r="K23">
            <v>1</v>
          </cell>
          <cell r="L23">
            <v>1</v>
          </cell>
          <cell r="AA23" t="str">
            <v>105106-HOSPITAL ANDACOLLO</v>
          </cell>
          <cell r="AB23">
            <v>2</v>
          </cell>
          <cell r="AC23">
            <v>2</v>
          </cell>
          <cell r="AD23">
            <v>6</v>
          </cell>
          <cell r="AE23">
            <v>10</v>
          </cell>
        </row>
        <row r="24">
          <cell r="H24" t="str">
            <v>105323-CES. DR. SERGIO AGUILAR</v>
          </cell>
          <cell r="I24">
            <v>10</v>
          </cell>
          <cell r="J24">
            <v>18</v>
          </cell>
          <cell r="K24">
            <v>25</v>
          </cell>
          <cell r="L24">
            <v>53</v>
          </cell>
          <cell r="AA24" t="str">
            <v>04105-PAIHUANO</v>
          </cell>
          <cell r="AB24"/>
          <cell r="AC24"/>
          <cell r="AD24">
            <v>3</v>
          </cell>
          <cell r="AE24">
            <v>3</v>
          </cell>
        </row>
        <row r="25">
          <cell r="H25" t="str">
            <v xml:space="preserve">105404-P.S.R. EL TANGUE                         </v>
          </cell>
          <cell r="I25"/>
          <cell r="J25"/>
          <cell r="K25">
            <v>0</v>
          </cell>
          <cell r="L25">
            <v>0</v>
          </cell>
          <cell r="AA25" t="str">
            <v>105306-CES. PAIHUANO</v>
          </cell>
          <cell r="AB25"/>
          <cell r="AC25"/>
          <cell r="AD25">
            <v>3</v>
          </cell>
          <cell r="AE25">
            <v>3</v>
          </cell>
        </row>
        <row r="26">
          <cell r="H26" t="str">
            <v>105405-P.S.R. GUANAQUEROS</v>
          </cell>
          <cell r="I26">
            <v>1</v>
          </cell>
          <cell r="J26">
            <v>1</v>
          </cell>
          <cell r="K26">
            <v>0</v>
          </cell>
          <cell r="L26">
            <v>2</v>
          </cell>
          <cell r="AA26" t="str">
            <v>04106-VICUÑA</v>
          </cell>
          <cell r="AB26">
            <v>0</v>
          </cell>
          <cell r="AC26"/>
          <cell r="AD26">
            <v>1</v>
          </cell>
          <cell r="AE26">
            <v>1</v>
          </cell>
        </row>
        <row r="27">
          <cell r="H27" t="str">
            <v>105406-P.S.R. PAN DE AZUCAR</v>
          </cell>
          <cell r="I27">
            <v>6</v>
          </cell>
          <cell r="J27">
            <v>4</v>
          </cell>
          <cell r="K27">
            <v>6</v>
          </cell>
          <cell r="L27">
            <v>16</v>
          </cell>
          <cell r="AA27" t="str">
            <v>105107-HOSPITAL VICUÑA</v>
          </cell>
          <cell r="AB27">
            <v>0</v>
          </cell>
          <cell r="AC27"/>
          <cell r="AD27"/>
          <cell r="AE27">
            <v>0</v>
          </cell>
        </row>
        <row r="28">
          <cell r="H28" t="str">
            <v>105407-P.S.R. TAMBILLOS</v>
          </cell>
          <cell r="I28"/>
          <cell r="J28"/>
          <cell r="K28">
            <v>0</v>
          </cell>
          <cell r="L28">
            <v>0</v>
          </cell>
          <cell r="AA28" t="str">
            <v>105469-P.S.R. EL TAMBO</v>
          </cell>
          <cell r="AB28"/>
          <cell r="AC28"/>
          <cell r="AD28">
            <v>1</v>
          </cell>
          <cell r="AE28">
            <v>1</v>
          </cell>
        </row>
        <row r="29">
          <cell r="H29" t="str">
            <v>105705-CECOF EL ALBA</v>
          </cell>
          <cell r="I29">
            <v>3</v>
          </cell>
          <cell r="J29">
            <v>1</v>
          </cell>
          <cell r="K29">
            <v>3</v>
          </cell>
          <cell r="L29">
            <v>7</v>
          </cell>
          <cell r="AA29" t="str">
            <v>04201-ILLAPEL</v>
          </cell>
          <cell r="AB29">
            <v>0</v>
          </cell>
          <cell r="AC29">
            <v>0</v>
          </cell>
          <cell r="AD29">
            <v>1</v>
          </cell>
          <cell r="AE29">
            <v>1</v>
          </cell>
        </row>
        <row r="30">
          <cell r="H30" t="str">
            <v>200273-CECOF PUNTA MIRA</v>
          </cell>
          <cell r="I30">
            <v>4</v>
          </cell>
          <cell r="J30"/>
          <cell r="K30">
            <v>3</v>
          </cell>
          <cell r="L30">
            <v>7</v>
          </cell>
          <cell r="AA30" t="str">
            <v>105326-CESFAM SAN RAFAEL</v>
          </cell>
          <cell r="AB30"/>
          <cell r="AC30">
            <v>0</v>
          </cell>
          <cell r="AD30">
            <v>0</v>
          </cell>
          <cell r="AE30">
            <v>0</v>
          </cell>
        </row>
        <row r="31">
          <cell r="H31" t="str">
            <v>04103-ANDACOLLO</v>
          </cell>
          <cell r="I31">
            <v>6</v>
          </cell>
          <cell r="J31">
            <v>7</v>
          </cell>
          <cell r="K31">
            <v>5</v>
          </cell>
          <cell r="L31">
            <v>18</v>
          </cell>
          <cell r="AA31" t="str">
            <v>105444-P.S.R. HUINTIL</v>
          </cell>
          <cell r="AB31">
            <v>0</v>
          </cell>
          <cell r="AC31"/>
          <cell r="AD31"/>
          <cell r="AE31">
            <v>0</v>
          </cell>
        </row>
        <row r="32">
          <cell r="H32" t="str">
            <v>105106-HOSPITAL ANDACOLLO</v>
          </cell>
          <cell r="I32">
            <v>6</v>
          </cell>
          <cell r="J32">
            <v>7</v>
          </cell>
          <cell r="K32">
            <v>5</v>
          </cell>
          <cell r="L32">
            <v>18</v>
          </cell>
          <cell r="AA32" t="str">
            <v>105487-P.S.R. CAÑAS UNO</v>
          </cell>
          <cell r="AB32"/>
          <cell r="AC32"/>
          <cell r="AD32">
            <v>1</v>
          </cell>
          <cell r="AE32">
            <v>1</v>
          </cell>
        </row>
        <row r="33">
          <cell r="H33" t="str">
            <v>04104-LA HIGUERA</v>
          </cell>
          <cell r="I33">
            <v>2</v>
          </cell>
          <cell r="J33">
            <v>2</v>
          </cell>
          <cell r="K33">
            <v>3</v>
          </cell>
          <cell r="L33">
            <v>7</v>
          </cell>
          <cell r="AA33" t="str">
            <v>04202-CANELA</v>
          </cell>
          <cell r="AB33">
            <v>0</v>
          </cell>
          <cell r="AC33"/>
          <cell r="AD33">
            <v>0</v>
          </cell>
          <cell r="AE33">
            <v>0</v>
          </cell>
        </row>
        <row r="34">
          <cell r="H34" t="str">
            <v>105314-CES. LA HIGUERA</v>
          </cell>
          <cell r="I34">
            <v>2</v>
          </cell>
          <cell r="J34"/>
          <cell r="K34">
            <v>2</v>
          </cell>
          <cell r="L34">
            <v>4</v>
          </cell>
          <cell r="AA34" t="str">
            <v>105309-CES. RURAL CANELA</v>
          </cell>
          <cell r="AB34">
            <v>0</v>
          </cell>
          <cell r="AC34"/>
          <cell r="AD34">
            <v>0</v>
          </cell>
          <cell r="AE34">
            <v>0</v>
          </cell>
        </row>
        <row r="35">
          <cell r="H35" t="str">
            <v xml:space="preserve">105500-P.S.R. CALETA HORNOS        </v>
          </cell>
          <cell r="I35">
            <v>0</v>
          </cell>
          <cell r="J35">
            <v>2</v>
          </cell>
          <cell r="K35"/>
          <cell r="L35">
            <v>2</v>
          </cell>
          <cell r="AA35" t="str">
            <v xml:space="preserve">105450-P.S.R. MINCHA NORTE            </v>
          </cell>
          <cell r="AB35"/>
          <cell r="AC35"/>
          <cell r="AD35">
            <v>0</v>
          </cell>
          <cell r="AE35">
            <v>0</v>
          </cell>
        </row>
        <row r="36">
          <cell r="H36" t="str">
            <v>105505-P.S.R. LOS CHOROS</v>
          </cell>
          <cell r="I36"/>
          <cell r="J36">
            <v>0</v>
          </cell>
          <cell r="K36"/>
          <cell r="L36">
            <v>0</v>
          </cell>
          <cell r="AA36" t="str">
            <v>105484-P.S.R. HUENTELAUQUEN</v>
          </cell>
          <cell r="AB36">
            <v>0</v>
          </cell>
          <cell r="AC36"/>
          <cell r="AD36"/>
          <cell r="AE36">
            <v>0</v>
          </cell>
        </row>
        <row r="37">
          <cell r="H37" t="str">
            <v>105506-P.S.R. EL TRAPICHE</v>
          </cell>
          <cell r="I37"/>
          <cell r="J37">
            <v>0</v>
          </cell>
          <cell r="K37">
            <v>1</v>
          </cell>
          <cell r="L37">
            <v>1</v>
          </cell>
          <cell r="AA37" t="str">
            <v>105488-P.S.R. ESPIRITU SANTO</v>
          </cell>
          <cell r="AB37"/>
          <cell r="AC37"/>
          <cell r="AD37">
            <v>0</v>
          </cell>
          <cell r="AE37">
            <v>0</v>
          </cell>
        </row>
        <row r="38">
          <cell r="H38" t="str">
            <v>04105-PAIHUANO</v>
          </cell>
          <cell r="I38">
            <v>0</v>
          </cell>
          <cell r="J38"/>
          <cell r="K38">
            <v>0</v>
          </cell>
          <cell r="L38">
            <v>0</v>
          </cell>
          <cell r="AA38" t="str">
            <v>105493-P.S.R. MINCHA SUR</v>
          </cell>
          <cell r="AB38">
            <v>0</v>
          </cell>
          <cell r="AC38"/>
          <cell r="AD38"/>
          <cell r="AE38">
            <v>0</v>
          </cell>
        </row>
        <row r="39">
          <cell r="H39" t="str">
            <v>105476-P.S.R. MONTE GRANDE</v>
          </cell>
          <cell r="I39">
            <v>0</v>
          </cell>
          <cell r="J39"/>
          <cell r="K39">
            <v>0</v>
          </cell>
          <cell r="L39">
            <v>0</v>
          </cell>
          <cell r="AA39" t="str">
            <v>04203-LOS VILOS</v>
          </cell>
          <cell r="AB39">
            <v>7</v>
          </cell>
          <cell r="AC39">
            <v>6</v>
          </cell>
          <cell r="AD39">
            <v>4</v>
          </cell>
          <cell r="AE39">
            <v>17</v>
          </cell>
        </row>
        <row r="40">
          <cell r="H40" t="str">
            <v>04106-VICUÑA</v>
          </cell>
          <cell r="I40">
            <v>10</v>
          </cell>
          <cell r="J40">
            <v>3</v>
          </cell>
          <cell r="K40">
            <v>9</v>
          </cell>
          <cell r="L40">
            <v>22</v>
          </cell>
          <cell r="AA40" t="str">
            <v>105108-HOSPITAL LOS VILOS</v>
          </cell>
          <cell r="AB40">
            <v>7</v>
          </cell>
          <cell r="AC40">
            <v>6</v>
          </cell>
          <cell r="AD40">
            <v>4</v>
          </cell>
          <cell r="AE40">
            <v>17</v>
          </cell>
        </row>
        <row r="41">
          <cell r="H41" t="str">
            <v>105107-HOSPITAL VICUÑA</v>
          </cell>
          <cell r="I41">
            <v>8</v>
          </cell>
          <cell r="J41">
            <v>3</v>
          </cell>
          <cell r="K41">
            <v>8</v>
          </cell>
          <cell r="L41">
            <v>19</v>
          </cell>
          <cell r="AA41" t="str">
            <v>105479-P.S.R. GUANGUALI</v>
          </cell>
          <cell r="AB41">
            <v>0</v>
          </cell>
          <cell r="AC41"/>
          <cell r="AD41"/>
          <cell r="AE41">
            <v>0</v>
          </cell>
        </row>
        <row r="42">
          <cell r="H42" t="str">
            <v>105467-P.S.R. DIAGUITAS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AA42" t="str">
            <v>04204-SALAMANCA</v>
          </cell>
          <cell r="AB42">
            <v>2</v>
          </cell>
          <cell r="AC42">
            <v>3</v>
          </cell>
          <cell r="AD42">
            <v>1</v>
          </cell>
          <cell r="AE42">
            <v>6</v>
          </cell>
        </row>
        <row r="43">
          <cell r="H43" t="str">
            <v>105468-P.S.R. EL MOLLE</v>
          </cell>
          <cell r="I43"/>
          <cell r="J43"/>
          <cell r="K43">
            <v>1</v>
          </cell>
          <cell r="L43">
            <v>1</v>
          </cell>
          <cell r="AA43" t="str">
            <v>105104-HOSPITAL SALAMANCA</v>
          </cell>
          <cell r="AB43">
            <v>2</v>
          </cell>
          <cell r="AC43">
            <v>2</v>
          </cell>
          <cell r="AD43"/>
          <cell r="AE43">
            <v>4</v>
          </cell>
        </row>
        <row r="44">
          <cell r="H44" t="str">
            <v>105469-P.S.R. EL TAMBO</v>
          </cell>
          <cell r="I44">
            <v>0</v>
          </cell>
          <cell r="J44"/>
          <cell r="K44"/>
          <cell r="L44">
            <v>0</v>
          </cell>
          <cell r="AA44" t="str">
            <v xml:space="preserve">105452-P.S.R. CUNCUMEN                 </v>
          </cell>
          <cell r="AB44"/>
          <cell r="AC44"/>
          <cell r="AD44">
            <v>1</v>
          </cell>
          <cell r="AE44">
            <v>1</v>
          </cell>
        </row>
        <row r="45">
          <cell r="H45" t="str">
            <v>105472-P.S.R. RIVADAVIA</v>
          </cell>
          <cell r="I45"/>
          <cell r="J45"/>
          <cell r="K45">
            <v>0</v>
          </cell>
          <cell r="L45">
            <v>0</v>
          </cell>
          <cell r="AA45" t="str">
            <v>105453-P.S.R. TRANQUILLA</v>
          </cell>
          <cell r="AB45">
            <v>0</v>
          </cell>
          <cell r="AC45">
            <v>0</v>
          </cell>
          <cell r="AD45"/>
          <cell r="AE45">
            <v>0</v>
          </cell>
        </row>
        <row r="46">
          <cell r="H46" t="str">
            <v>105473-P.S.R. TALCUNA</v>
          </cell>
          <cell r="I46">
            <v>1</v>
          </cell>
          <cell r="J46"/>
          <cell r="K46"/>
          <cell r="L46">
            <v>1</v>
          </cell>
          <cell r="AA46" t="str">
            <v>105455-P.S.R. CHILLEPIN</v>
          </cell>
          <cell r="AB46">
            <v>0</v>
          </cell>
          <cell r="AC46">
            <v>0</v>
          </cell>
          <cell r="AD46"/>
          <cell r="AE46">
            <v>0</v>
          </cell>
        </row>
        <row r="47">
          <cell r="H47" t="str">
            <v>105502-P.S.R. CALINGASTA</v>
          </cell>
          <cell r="I47">
            <v>1</v>
          </cell>
          <cell r="J47"/>
          <cell r="K47"/>
          <cell r="L47">
            <v>1</v>
          </cell>
          <cell r="AA47" t="str">
            <v>105456-P.S.R. LLIMPO</v>
          </cell>
          <cell r="AB47"/>
          <cell r="AC47">
            <v>0</v>
          </cell>
          <cell r="AD47"/>
          <cell r="AE47">
            <v>0</v>
          </cell>
        </row>
        <row r="48">
          <cell r="H48" t="str">
            <v>04201-ILLAPEL</v>
          </cell>
          <cell r="I48">
            <v>6</v>
          </cell>
          <cell r="J48">
            <v>15</v>
          </cell>
          <cell r="K48">
            <v>12</v>
          </cell>
          <cell r="L48">
            <v>33</v>
          </cell>
          <cell r="AA48" t="str">
            <v>105457-P.S.R. SAN AGUSTIN</v>
          </cell>
          <cell r="AB48"/>
          <cell r="AC48">
            <v>1</v>
          </cell>
          <cell r="AD48"/>
          <cell r="AE48">
            <v>1</v>
          </cell>
        </row>
        <row r="49">
          <cell r="H49" t="str">
            <v>105326-CESFAM SAN RAFAEL</v>
          </cell>
          <cell r="I49">
            <v>5</v>
          </cell>
          <cell r="J49"/>
          <cell r="K49">
            <v>5</v>
          </cell>
          <cell r="L49">
            <v>10</v>
          </cell>
          <cell r="AA49" t="str">
            <v>105458-P.S.R. TAHUINCO</v>
          </cell>
          <cell r="AB49">
            <v>0</v>
          </cell>
          <cell r="AC49">
            <v>0</v>
          </cell>
          <cell r="AD49">
            <v>0</v>
          </cell>
          <cell r="AE49">
            <v>0</v>
          </cell>
        </row>
        <row r="50">
          <cell r="H50" t="str">
            <v xml:space="preserve">105443-P.S.R. CARCAMO                   </v>
          </cell>
          <cell r="I50">
            <v>0</v>
          </cell>
          <cell r="J50"/>
          <cell r="K50">
            <v>0</v>
          </cell>
          <cell r="L50">
            <v>0</v>
          </cell>
          <cell r="AA50" t="str">
            <v>105491-P.S.R. QUELEN BAJO</v>
          </cell>
          <cell r="AB50">
            <v>0</v>
          </cell>
          <cell r="AC50">
            <v>0</v>
          </cell>
          <cell r="AD50">
            <v>0</v>
          </cell>
          <cell r="AE50">
            <v>0</v>
          </cell>
        </row>
        <row r="51">
          <cell r="H51" t="str">
            <v>105444-P.S.R. HUINTIL</v>
          </cell>
          <cell r="I51"/>
          <cell r="J51"/>
          <cell r="K51">
            <v>0</v>
          </cell>
          <cell r="L51">
            <v>0</v>
          </cell>
          <cell r="AA51" t="str">
            <v>04301-OVALLE</v>
          </cell>
          <cell r="AB51">
            <v>1</v>
          </cell>
          <cell r="AC51">
            <v>2</v>
          </cell>
          <cell r="AD51">
            <v>6</v>
          </cell>
          <cell r="AE51">
            <v>9</v>
          </cell>
        </row>
        <row r="52">
          <cell r="H52" t="str">
            <v>105445-P.S.R. LIMAHUIDA</v>
          </cell>
          <cell r="I52"/>
          <cell r="J52"/>
          <cell r="K52">
            <v>1</v>
          </cell>
          <cell r="L52">
            <v>1</v>
          </cell>
          <cell r="AA52" t="str">
            <v>105315-CES. RURAL C. DE TAMAYA</v>
          </cell>
          <cell r="AB52">
            <v>1</v>
          </cell>
          <cell r="AC52"/>
          <cell r="AD52">
            <v>0</v>
          </cell>
          <cell r="AE52">
            <v>1</v>
          </cell>
        </row>
        <row r="53">
          <cell r="H53" t="str">
            <v>105446-P.S.R. MATANCILLA</v>
          </cell>
          <cell r="I53"/>
          <cell r="J53"/>
          <cell r="K53">
            <v>1</v>
          </cell>
          <cell r="L53">
            <v>1</v>
          </cell>
          <cell r="AA53" t="str">
            <v>105317-CES. JORGE JORDAN D.</v>
          </cell>
          <cell r="AB53">
            <v>0</v>
          </cell>
          <cell r="AC53">
            <v>0</v>
          </cell>
          <cell r="AD53">
            <v>0</v>
          </cell>
          <cell r="AE53">
            <v>0</v>
          </cell>
        </row>
        <row r="54">
          <cell r="H54" t="str">
            <v>105448-P.S.R. SANTA VIRGINIA</v>
          </cell>
          <cell r="I54"/>
          <cell r="J54"/>
          <cell r="K54">
            <v>0</v>
          </cell>
          <cell r="L54">
            <v>0</v>
          </cell>
          <cell r="AA54" t="str">
            <v>105322-CES. MARCOS MACUADA</v>
          </cell>
          <cell r="AB54">
            <v>0</v>
          </cell>
          <cell r="AC54">
            <v>0</v>
          </cell>
          <cell r="AD54">
            <v>4</v>
          </cell>
          <cell r="AE54">
            <v>4</v>
          </cell>
        </row>
        <row r="55">
          <cell r="H55" t="str">
            <v>105485-P.S.R. PLAN DE HORNOS</v>
          </cell>
          <cell r="I55">
            <v>0</v>
          </cell>
          <cell r="J55"/>
          <cell r="K55"/>
          <cell r="L55">
            <v>0</v>
          </cell>
          <cell r="AA55" t="str">
            <v>105415-P.S.R. BARRAZA</v>
          </cell>
          <cell r="AB55"/>
          <cell r="AC55">
            <v>0</v>
          </cell>
          <cell r="AD55">
            <v>0</v>
          </cell>
          <cell r="AE55">
            <v>0</v>
          </cell>
        </row>
        <row r="56">
          <cell r="H56" t="str">
            <v>105486-P.S.R. TUNGA SUR</v>
          </cell>
          <cell r="I56">
            <v>0</v>
          </cell>
          <cell r="J56"/>
          <cell r="K56"/>
          <cell r="L56">
            <v>0</v>
          </cell>
          <cell r="AA56" t="str">
            <v xml:space="preserve">105416-P.S.R. CAMARICO                  </v>
          </cell>
          <cell r="AB56">
            <v>0</v>
          </cell>
          <cell r="AC56"/>
          <cell r="AD56"/>
          <cell r="AE56">
            <v>0</v>
          </cell>
        </row>
        <row r="57">
          <cell r="H57" t="str">
            <v>105487-P.S.R. CAÑAS UNO</v>
          </cell>
          <cell r="I57">
            <v>0</v>
          </cell>
          <cell r="J57"/>
          <cell r="K57">
            <v>1</v>
          </cell>
          <cell r="L57">
            <v>1</v>
          </cell>
          <cell r="AA57" t="str">
            <v>105417-P.S.R. ALCONES BAJOS</v>
          </cell>
          <cell r="AB57"/>
          <cell r="AC57">
            <v>0</v>
          </cell>
          <cell r="AD57"/>
          <cell r="AE57">
            <v>0</v>
          </cell>
        </row>
        <row r="58">
          <cell r="H58" t="str">
            <v>105496-P.S.R. PINTACURA SUR</v>
          </cell>
          <cell r="I58">
            <v>0</v>
          </cell>
          <cell r="J58"/>
          <cell r="K58">
            <v>0</v>
          </cell>
          <cell r="L58">
            <v>0</v>
          </cell>
          <cell r="AA58" t="str">
            <v>105419-P.S.R. LAS SOSSAS</v>
          </cell>
          <cell r="AB58">
            <v>0</v>
          </cell>
          <cell r="AC58">
            <v>0</v>
          </cell>
          <cell r="AD58"/>
          <cell r="AE58">
            <v>0</v>
          </cell>
        </row>
        <row r="59">
          <cell r="H59" t="str">
            <v>200366-CESFAM URBANO II</v>
          </cell>
          <cell r="I59">
            <v>1</v>
          </cell>
          <cell r="J59">
            <v>15</v>
          </cell>
          <cell r="K59">
            <v>4</v>
          </cell>
          <cell r="L59">
            <v>20</v>
          </cell>
          <cell r="AA59" t="str">
            <v>105422-P.S.R. HORNILLOS</v>
          </cell>
          <cell r="AB59">
            <v>0</v>
          </cell>
          <cell r="AC59"/>
          <cell r="AD59">
            <v>0</v>
          </cell>
          <cell r="AE59">
            <v>0</v>
          </cell>
        </row>
        <row r="60">
          <cell r="H60" t="str">
            <v>04202-CANELA</v>
          </cell>
          <cell r="I60">
            <v>3</v>
          </cell>
          <cell r="J60">
            <v>6</v>
          </cell>
          <cell r="K60">
            <v>6</v>
          </cell>
          <cell r="L60">
            <v>15</v>
          </cell>
          <cell r="AA60" t="str">
            <v>105437-P.S.R. CHALINGA</v>
          </cell>
          <cell r="AB60">
            <v>0</v>
          </cell>
          <cell r="AC60">
            <v>0</v>
          </cell>
          <cell r="AD60">
            <v>0</v>
          </cell>
          <cell r="AE60">
            <v>0</v>
          </cell>
        </row>
        <row r="61">
          <cell r="H61" t="str">
            <v>105309-CES. RURAL CANELA</v>
          </cell>
          <cell r="I61">
            <v>2</v>
          </cell>
          <cell r="J61">
            <v>4</v>
          </cell>
          <cell r="K61">
            <v>3</v>
          </cell>
          <cell r="L61">
            <v>9</v>
          </cell>
          <cell r="AA61" t="str">
            <v>105439-P.S.R. CERRO BLANCO</v>
          </cell>
          <cell r="AB61"/>
          <cell r="AC61">
            <v>0</v>
          </cell>
          <cell r="AD61">
            <v>0</v>
          </cell>
          <cell r="AE61">
            <v>0</v>
          </cell>
        </row>
        <row r="62">
          <cell r="H62" t="str">
            <v>105451-P.S.R. AGUA FRIA</v>
          </cell>
          <cell r="I62"/>
          <cell r="J62">
            <v>0</v>
          </cell>
          <cell r="K62"/>
          <cell r="L62">
            <v>0</v>
          </cell>
          <cell r="AA62" t="str">
            <v>105507-P.S.R. HUAMALATA</v>
          </cell>
          <cell r="AB62"/>
          <cell r="AC62"/>
          <cell r="AD62">
            <v>1</v>
          </cell>
          <cell r="AE62">
            <v>1</v>
          </cell>
        </row>
        <row r="63">
          <cell r="H63" t="str">
            <v>105483-P.S.R. LOS RULOS</v>
          </cell>
          <cell r="I63">
            <v>0</v>
          </cell>
          <cell r="J63"/>
          <cell r="K63"/>
          <cell r="L63">
            <v>0</v>
          </cell>
          <cell r="AA63" t="str">
            <v>105510-P.S.R. RECOLETA</v>
          </cell>
          <cell r="AB63">
            <v>0</v>
          </cell>
          <cell r="AC63"/>
          <cell r="AD63"/>
          <cell r="AE63">
            <v>0</v>
          </cell>
        </row>
        <row r="64">
          <cell r="H64" t="str">
            <v>105484-P.S.R. HUENTELAUQUEN</v>
          </cell>
          <cell r="I64">
            <v>1</v>
          </cell>
          <cell r="J64">
            <v>1</v>
          </cell>
          <cell r="K64">
            <v>1</v>
          </cell>
          <cell r="L64">
            <v>3</v>
          </cell>
          <cell r="AA64" t="str">
            <v>105722-CECOF SAN JOSE DE LA DEHESA</v>
          </cell>
          <cell r="AB64">
            <v>0</v>
          </cell>
          <cell r="AC64">
            <v>2</v>
          </cell>
          <cell r="AD64"/>
          <cell r="AE64">
            <v>2</v>
          </cell>
        </row>
        <row r="65">
          <cell r="H65" t="str">
            <v>105493-P.S.R. MINCHA SUR</v>
          </cell>
          <cell r="I65"/>
          <cell r="J65">
            <v>1</v>
          </cell>
          <cell r="K65"/>
          <cell r="L65">
            <v>1</v>
          </cell>
          <cell r="AA65" t="str">
            <v>105723-CECOF LIMARI</v>
          </cell>
          <cell r="AB65">
            <v>0</v>
          </cell>
          <cell r="AC65"/>
          <cell r="AD65">
            <v>1</v>
          </cell>
          <cell r="AE65">
            <v>1</v>
          </cell>
        </row>
        <row r="66">
          <cell r="H66" t="str">
            <v>105497-P.S.R. JABONERIA</v>
          </cell>
          <cell r="I66"/>
          <cell r="J66"/>
          <cell r="K66">
            <v>2</v>
          </cell>
          <cell r="L66">
            <v>2</v>
          </cell>
          <cell r="AA66" t="str">
            <v>04302-COMBARBALÁ</v>
          </cell>
          <cell r="AB66">
            <v>5</v>
          </cell>
          <cell r="AC66">
            <v>6</v>
          </cell>
          <cell r="AD66">
            <v>1</v>
          </cell>
          <cell r="AE66">
            <v>12</v>
          </cell>
        </row>
        <row r="67">
          <cell r="H67" t="str">
            <v>04203-LOS VILOS</v>
          </cell>
          <cell r="I67">
            <v>14</v>
          </cell>
          <cell r="J67">
            <v>7</v>
          </cell>
          <cell r="K67">
            <v>10</v>
          </cell>
          <cell r="L67">
            <v>31</v>
          </cell>
          <cell r="AA67" t="str">
            <v>105105-HOSPITAL COMBARBALÁ</v>
          </cell>
          <cell r="AB67">
            <v>3</v>
          </cell>
          <cell r="AC67">
            <v>6</v>
          </cell>
          <cell r="AD67">
            <v>1</v>
          </cell>
          <cell r="AE67">
            <v>10</v>
          </cell>
        </row>
        <row r="68">
          <cell r="H68" t="str">
            <v>105108-HOSPITAL LOS VILOS</v>
          </cell>
          <cell r="I68">
            <v>10</v>
          </cell>
          <cell r="J68">
            <v>4</v>
          </cell>
          <cell r="K68">
            <v>8</v>
          </cell>
          <cell r="L68">
            <v>22</v>
          </cell>
          <cell r="AA68" t="str">
            <v xml:space="preserve">105459-P.S.R. BARRANCAS                </v>
          </cell>
          <cell r="AB68">
            <v>0</v>
          </cell>
          <cell r="AC68"/>
          <cell r="AD68"/>
          <cell r="AE68">
            <v>0</v>
          </cell>
        </row>
        <row r="69">
          <cell r="H69" t="str">
            <v xml:space="preserve">105478-P.S.R. CAIMANES                   </v>
          </cell>
          <cell r="I69">
            <v>0</v>
          </cell>
          <cell r="J69"/>
          <cell r="K69">
            <v>0</v>
          </cell>
          <cell r="L69">
            <v>0</v>
          </cell>
          <cell r="AA69" t="str">
            <v>105460-P.S.R. COGOTI 18</v>
          </cell>
          <cell r="AB69"/>
          <cell r="AC69"/>
          <cell r="AD69">
            <v>0</v>
          </cell>
          <cell r="AE69">
            <v>0</v>
          </cell>
        </row>
        <row r="70">
          <cell r="H70" t="str">
            <v>105479-P.S.R. GUANGUALI</v>
          </cell>
          <cell r="I70">
            <v>1</v>
          </cell>
          <cell r="J70">
            <v>0</v>
          </cell>
          <cell r="K70">
            <v>0</v>
          </cell>
          <cell r="L70">
            <v>1</v>
          </cell>
          <cell r="AA70" t="str">
            <v>105466-P.S.R. VALLE HERMOSO</v>
          </cell>
          <cell r="AB70">
            <v>1</v>
          </cell>
          <cell r="AC70"/>
          <cell r="AD70">
            <v>0</v>
          </cell>
          <cell r="AE70">
            <v>1</v>
          </cell>
        </row>
        <row r="71">
          <cell r="H71" t="str">
            <v>105480-P.S.R. QUILIMARI</v>
          </cell>
          <cell r="I71">
            <v>3</v>
          </cell>
          <cell r="J71">
            <v>3</v>
          </cell>
          <cell r="K71">
            <v>2</v>
          </cell>
          <cell r="L71">
            <v>8</v>
          </cell>
          <cell r="AA71" t="str">
            <v>105490-P.S.R. EL DURAZNO</v>
          </cell>
          <cell r="AB71">
            <v>1</v>
          </cell>
          <cell r="AC71"/>
          <cell r="AD71"/>
          <cell r="AE71">
            <v>1</v>
          </cell>
        </row>
        <row r="72">
          <cell r="H72" t="str">
            <v>105481-P.S.R. TILAMA</v>
          </cell>
          <cell r="I72"/>
          <cell r="J72"/>
          <cell r="K72">
            <v>0</v>
          </cell>
          <cell r="L72">
            <v>0</v>
          </cell>
          <cell r="AA72" t="str">
            <v>04303-MONTE PATRIA</v>
          </cell>
          <cell r="AB72">
            <v>5</v>
          </cell>
          <cell r="AC72">
            <v>2</v>
          </cell>
          <cell r="AD72">
            <v>4</v>
          </cell>
          <cell r="AE72">
            <v>11</v>
          </cell>
        </row>
        <row r="73">
          <cell r="H73" t="str">
            <v>04204-SALAMANCA</v>
          </cell>
          <cell r="I73">
            <v>8</v>
          </cell>
          <cell r="J73">
            <v>8</v>
          </cell>
          <cell r="K73">
            <v>20</v>
          </cell>
          <cell r="L73">
            <v>36</v>
          </cell>
          <cell r="AA73" t="str">
            <v>105307-CES. RURAL MONTE PATRIA</v>
          </cell>
          <cell r="AB73">
            <v>5</v>
          </cell>
          <cell r="AC73">
            <v>2</v>
          </cell>
          <cell r="AD73">
            <v>0</v>
          </cell>
          <cell r="AE73">
            <v>7</v>
          </cell>
        </row>
        <row r="74">
          <cell r="H74" t="str">
            <v>105104-HOSPITAL SALAMANCA</v>
          </cell>
          <cell r="I74">
            <v>2</v>
          </cell>
          <cell r="J74">
            <v>4</v>
          </cell>
          <cell r="K74">
            <v>9</v>
          </cell>
          <cell r="L74">
            <v>15</v>
          </cell>
          <cell r="AA74" t="str">
            <v>105311-CES. RURAL CHAÑARAL ALTO</v>
          </cell>
          <cell r="AB74"/>
          <cell r="AC74"/>
          <cell r="AD74">
            <v>1</v>
          </cell>
          <cell r="AE74">
            <v>1</v>
          </cell>
        </row>
        <row r="75">
          <cell r="H75" t="str">
            <v xml:space="preserve">105452-P.S.R. CUNCUMEN                 </v>
          </cell>
          <cell r="I75"/>
          <cell r="J75">
            <v>0</v>
          </cell>
          <cell r="K75">
            <v>1</v>
          </cell>
          <cell r="L75">
            <v>1</v>
          </cell>
          <cell r="AA75" t="str">
            <v>105312-CES. RURAL CAREN</v>
          </cell>
          <cell r="AB75">
            <v>0</v>
          </cell>
          <cell r="AC75">
            <v>0</v>
          </cell>
          <cell r="AD75">
            <v>2</v>
          </cell>
          <cell r="AE75">
            <v>2</v>
          </cell>
        </row>
        <row r="76">
          <cell r="H76" t="str">
            <v>105453-P.S.R. TRANQUILLA</v>
          </cell>
          <cell r="I76">
            <v>2</v>
          </cell>
          <cell r="J76">
            <v>0</v>
          </cell>
          <cell r="K76"/>
          <cell r="L76">
            <v>2</v>
          </cell>
          <cell r="AA76" t="str">
            <v>105318-CES. RURAL EL PALQUI</v>
          </cell>
          <cell r="AB76">
            <v>0</v>
          </cell>
          <cell r="AC76">
            <v>0</v>
          </cell>
          <cell r="AD76">
            <v>1</v>
          </cell>
          <cell r="AE76">
            <v>1</v>
          </cell>
        </row>
        <row r="77">
          <cell r="H77" t="str">
            <v>105454-P.S.R. CUNLAGUA</v>
          </cell>
          <cell r="I77">
            <v>2</v>
          </cell>
          <cell r="J77">
            <v>0</v>
          </cell>
          <cell r="K77"/>
          <cell r="L77">
            <v>2</v>
          </cell>
          <cell r="AA77" t="str">
            <v>105432-P.S.R. RAPEL</v>
          </cell>
          <cell r="AB77">
            <v>0</v>
          </cell>
          <cell r="AC77"/>
          <cell r="AD77"/>
          <cell r="AE77">
            <v>0</v>
          </cell>
        </row>
        <row r="78">
          <cell r="H78" t="str">
            <v>105455-P.S.R. CHILLEPIN</v>
          </cell>
          <cell r="I78">
            <v>0</v>
          </cell>
          <cell r="J78">
            <v>0</v>
          </cell>
          <cell r="K78"/>
          <cell r="L78">
            <v>0</v>
          </cell>
          <cell r="AA78" t="str">
            <v>105435-P.S.R. TULAHUEN</v>
          </cell>
          <cell r="AB78"/>
          <cell r="AC78">
            <v>0</v>
          </cell>
          <cell r="AD78"/>
          <cell r="AE78">
            <v>0</v>
          </cell>
        </row>
        <row r="79">
          <cell r="H79" t="str">
            <v>105456-P.S.R. LLIMPO</v>
          </cell>
          <cell r="I79">
            <v>1</v>
          </cell>
          <cell r="J79">
            <v>0</v>
          </cell>
          <cell r="K79">
            <v>3</v>
          </cell>
          <cell r="L79">
            <v>4</v>
          </cell>
          <cell r="AA79" t="str">
            <v>105436-P.S.R. EL MAITEN</v>
          </cell>
          <cell r="AB79">
            <v>0</v>
          </cell>
          <cell r="AC79"/>
          <cell r="AD79"/>
          <cell r="AE79">
            <v>0</v>
          </cell>
        </row>
        <row r="80">
          <cell r="H80" t="str">
            <v>105458-P.S.R. TAHUINCO</v>
          </cell>
          <cell r="I80">
            <v>0</v>
          </cell>
          <cell r="J80">
            <v>0</v>
          </cell>
          <cell r="K80">
            <v>0</v>
          </cell>
          <cell r="L80">
            <v>0</v>
          </cell>
          <cell r="AA80" t="str">
            <v>04304-PUNITAQUI</v>
          </cell>
          <cell r="AB80">
            <v>0</v>
          </cell>
          <cell r="AC80">
            <v>0</v>
          </cell>
          <cell r="AD80">
            <v>0</v>
          </cell>
          <cell r="AE80">
            <v>0</v>
          </cell>
        </row>
        <row r="81">
          <cell r="H81" t="str">
            <v>105491-P.S.R. QUELEN BAJO</v>
          </cell>
          <cell r="I81">
            <v>1</v>
          </cell>
          <cell r="J81">
            <v>3</v>
          </cell>
          <cell r="K81">
            <v>3</v>
          </cell>
          <cell r="L81">
            <v>7</v>
          </cell>
          <cell r="AA81" t="str">
            <v>105308-CES. RURAL PUNITAQUI</v>
          </cell>
          <cell r="AB81">
            <v>0</v>
          </cell>
          <cell r="AC81">
            <v>0</v>
          </cell>
          <cell r="AD81">
            <v>0</v>
          </cell>
          <cell r="AE81">
            <v>0</v>
          </cell>
        </row>
        <row r="82">
          <cell r="H82" t="str">
            <v>105492-P.S.R. CAMISA</v>
          </cell>
          <cell r="I82"/>
          <cell r="J82"/>
          <cell r="K82">
            <v>2</v>
          </cell>
          <cell r="L82">
            <v>2</v>
          </cell>
          <cell r="AA82" t="str">
            <v>04305-RIO HURTADO</v>
          </cell>
          <cell r="AB82">
            <v>1</v>
          </cell>
          <cell r="AC82"/>
          <cell r="AD82">
            <v>0</v>
          </cell>
          <cell r="AE82">
            <v>1</v>
          </cell>
        </row>
        <row r="83">
          <cell r="H83" t="str">
            <v>105501-P.S.R. ARBOLEDA GRANDE</v>
          </cell>
          <cell r="I83"/>
          <cell r="J83">
            <v>1</v>
          </cell>
          <cell r="K83">
            <v>2</v>
          </cell>
          <cell r="L83">
            <v>3</v>
          </cell>
          <cell r="AA83" t="str">
            <v>105310-CES. RURAL PICHASCA</v>
          </cell>
          <cell r="AB83">
            <v>1</v>
          </cell>
          <cell r="AC83"/>
          <cell r="AD83">
            <v>0</v>
          </cell>
          <cell r="AE83">
            <v>1</v>
          </cell>
        </row>
        <row r="84">
          <cell r="H84" t="str">
            <v>04301-OVALLE</v>
          </cell>
          <cell r="I84">
            <v>26</v>
          </cell>
          <cell r="J84">
            <v>34</v>
          </cell>
          <cell r="K84">
            <v>33</v>
          </cell>
          <cell r="L84">
            <v>93</v>
          </cell>
          <cell r="AA84" t="str">
            <v>105410-P.S.R. HURTADO</v>
          </cell>
          <cell r="AB84"/>
          <cell r="AC84"/>
          <cell r="AD84">
            <v>0</v>
          </cell>
          <cell r="AE84">
            <v>0</v>
          </cell>
        </row>
        <row r="85">
          <cell r="H85" t="str">
            <v>105315-CES. RURAL C. DE TAMAYA</v>
          </cell>
          <cell r="I85">
            <v>4</v>
          </cell>
          <cell r="J85">
            <v>4</v>
          </cell>
          <cell r="K85">
            <v>3</v>
          </cell>
          <cell r="L85">
            <v>11</v>
          </cell>
          <cell r="AA85" t="str">
            <v>105414-P.S.R. SERON</v>
          </cell>
          <cell r="AB85">
            <v>0</v>
          </cell>
          <cell r="AC85"/>
          <cell r="AD85"/>
          <cell r="AE85">
            <v>0</v>
          </cell>
        </row>
        <row r="86">
          <cell r="H86" t="str">
            <v>105317-CES. JORGE JORDAN D.</v>
          </cell>
          <cell r="I86">
            <v>5</v>
          </cell>
          <cell r="J86">
            <v>4</v>
          </cell>
          <cell r="K86">
            <v>3</v>
          </cell>
          <cell r="L86">
            <v>12</v>
          </cell>
          <cell r="AA86" t="str">
            <v>Total general</v>
          </cell>
          <cell r="AB86">
            <v>55</v>
          </cell>
          <cell r="AC86">
            <v>43</v>
          </cell>
          <cell r="AD86">
            <v>76</v>
          </cell>
          <cell r="AE86">
            <v>174</v>
          </cell>
        </row>
        <row r="87">
          <cell r="H87" t="str">
            <v>105322-CES. MARCOS MACUADA</v>
          </cell>
          <cell r="I87">
            <v>10</v>
          </cell>
          <cell r="J87">
            <v>19</v>
          </cell>
          <cell r="K87">
            <v>17</v>
          </cell>
          <cell r="L87">
            <v>46</v>
          </cell>
        </row>
        <row r="88">
          <cell r="H88" t="str">
            <v>105324-CES. SOTAQUI</v>
          </cell>
          <cell r="I88">
            <v>2</v>
          </cell>
          <cell r="J88">
            <v>0</v>
          </cell>
          <cell r="K88">
            <v>1</v>
          </cell>
          <cell r="L88">
            <v>3</v>
          </cell>
        </row>
        <row r="89">
          <cell r="H89" t="str">
            <v xml:space="preserve">105416-P.S.R. CAMARICO                  </v>
          </cell>
          <cell r="I89">
            <v>0</v>
          </cell>
          <cell r="J89"/>
          <cell r="K89"/>
          <cell r="L89">
            <v>0</v>
          </cell>
        </row>
        <row r="90">
          <cell r="H90" t="str">
            <v>105417-P.S.R. ALCONES BAJOS</v>
          </cell>
          <cell r="I90">
            <v>1</v>
          </cell>
          <cell r="J90">
            <v>0</v>
          </cell>
          <cell r="K90">
            <v>1</v>
          </cell>
          <cell r="L90">
            <v>2</v>
          </cell>
        </row>
        <row r="91">
          <cell r="H91" t="str">
            <v>105419-P.S.R. LAS SOSSAS</v>
          </cell>
          <cell r="I91"/>
          <cell r="J91"/>
          <cell r="K91">
            <v>1</v>
          </cell>
          <cell r="L91">
            <v>1</v>
          </cell>
        </row>
        <row r="92">
          <cell r="H92" t="str">
            <v>105422-P.S.R. HORNILLOS</v>
          </cell>
          <cell r="I92">
            <v>0</v>
          </cell>
          <cell r="J92"/>
          <cell r="K92"/>
          <cell r="L92">
            <v>0</v>
          </cell>
        </row>
        <row r="93">
          <cell r="H93" t="str">
            <v>105437-P.S.R. CHALINGA</v>
          </cell>
          <cell r="I93">
            <v>0</v>
          </cell>
          <cell r="J93"/>
          <cell r="K93"/>
          <cell r="L93">
            <v>0</v>
          </cell>
        </row>
        <row r="94">
          <cell r="H94" t="str">
            <v>105439-P.S.R. CERRO BLANCO</v>
          </cell>
          <cell r="I94">
            <v>0</v>
          </cell>
          <cell r="J94">
            <v>0</v>
          </cell>
          <cell r="K94"/>
          <cell r="L94">
            <v>0</v>
          </cell>
        </row>
        <row r="95">
          <cell r="H95" t="str">
            <v>105507-P.S.R. HUAMALATA</v>
          </cell>
          <cell r="I95">
            <v>1</v>
          </cell>
          <cell r="J95">
            <v>0</v>
          </cell>
          <cell r="K95">
            <v>0</v>
          </cell>
          <cell r="L95">
            <v>1</v>
          </cell>
        </row>
        <row r="96">
          <cell r="H96" t="str">
            <v>105510-P.S.R. RECOLETA</v>
          </cell>
          <cell r="I96">
            <v>0</v>
          </cell>
          <cell r="J96">
            <v>1</v>
          </cell>
          <cell r="K96"/>
          <cell r="L96">
            <v>1</v>
          </cell>
        </row>
        <row r="97">
          <cell r="H97" t="str">
            <v>105722-CECOF SAN JOSE DE LA DEHESA</v>
          </cell>
          <cell r="I97"/>
          <cell r="J97">
            <v>4</v>
          </cell>
          <cell r="K97"/>
          <cell r="L97">
            <v>4</v>
          </cell>
        </row>
        <row r="98">
          <cell r="H98" t="str">
            <v>105723-CECOF LIMARI</v>
          </cell>
          <cell r="I98"/>
          <cell r="J98"/>
          <cell r="K98">
            <v>4</v>
          </cell>
          <cell r="L98">
            <v>4</v>
          </cell>
        </row>
        <row r="99">
          <cell r="H99" t="str">
            <v>200258-CECOF LOS COPIHUES</v>
          </cell>
          <cell r="I99">
            <v>3</v>
          </cell>
          <cell r="J99">
            <v>2</v>
          </cell>
          <cell r="K99">
            <v>3</v>
          </cell>
          <cell r="L99">
            <v>8</v>
          </cell>
        </row>
        <row r="100">
          <cell r="H100" t="str">
            <v>200367-CECOF COLONIA LIMARÍ</v>
          </cell>
          <cell r="I100">
            <v>0</v>
          </cell>
          <cell r="J100"/>
          <cell r="K100"/>
          <cell r="L100">
            <v>0</v>
          </cell>
        </row>
        <row r="101">
          <cell r="H101" t="str">
            <v>04302-COMBARBALÁ</v>
          </cell>
          <cell r="I101">
            <v>9</v>
          </cell>
          <cell r="J101">
            <v>3</v>
          </cell>
          <cell r="K101">
            <v>7</v>
          </cell>
          <cell r="L101">
            <v>19</v>
          </cell>
        </row>
        <row r="102">
          <cell r="H102" t="str">
            <v>105105-HOSPITAL COMBARBALÁ</v>
          </cell>
          <cell r="I102">
            <v>7</v>
          </cell>
          <cell r="J102">
            <v>1</v>
          </cell>
          <cell r="K102">
            <v>7</v>
          </cell>
          <cell r="L102">
            <v>15</v>
          </cell>
        </row>
        <row r="103">
          <cell r="H103" t="str">
            <v>105433-P.S.R. SAN LORENZO</v>
          </cell>
          <cell r="I103"/>
          <cell r="J103"/>
          <cell r="K103">
            <v>0</v>
          </cell>
          <cell r="L103">
            <v>0</v>
          </cell>
        </row>
        <row r="104">
          <cell r="H104" t="str">
            <v>105434-P.S.R. SAN MARCOS</v>
          </cell>
          <cell r="I104"/>
          <cell r="J104"/>
          <cell r="K104">
            <v>0</v>
          </cell>
          <cell r="L104">
            <v>0</v>
          </cell>
        </row>
        <row r="105">
          <cell r="H105" t="str">
            <v>105441-P.S.R. MANQUEHUA</v>
          </cell>
          <cell r="I105">
            <v>0</v>
          </cell>
          <cell r="J105">
            <v>1</v>
          </cell>
          <cell r="K105"/>
          <cell r="L105">
            <v>1</v>
          </cell>
        </row>
        <row r="106">
          <cell r="H106" t="str">
            <v xml:space="preserve">105459-P.S.R. BARRANCAS                </v>
          </cell>
          <cell r="I106">
            <v>0</v>
          </cell>
          <cell r="J106"/>
          <cell r="K106"/>
          <cell r="L106">
            <v>0</v>
          </cell>
        </row>
        <row r="107">
          <cell r="H107" t="str">
            <v>105460-P.S.R. COGOTI 18</v>
          </cell>
          <cell r="I107"/>
          <cell r="J107">
            <v>0</v>
          </cell>
          <cell r="K107"/>
          <cell r="L107">
            <v>0</v>
          </cell>
        </row>
        <row r="108">
          <cell r="H108" t="str">
            <v>105463-P.S.R. QUILITAPIA</v>
          </cell>
          <cell r="I108">
            <v>0</v>
          </cell>
          <cell r="J108">
            <v>1</v>
          </cell>
          <cell r="K108"/>
          <cell r="L108">
            <v>1</v>
          </cell>
        </row>
        <row r="109">
          <cell r="H109" t="str">
            <v>105490-P.S.R. EL DURAZNO</v>
          </cell>
          <cell r="I109">
            <v>2</v>
          </cell>
          <cell r="J109">
            <v>0</v>
          </cell>
          <cell r="K109"/>
          <cell r="L109">
            <v>2</v>
          </cell>
        </row>
        <row r="110">
          <cell r="H110" t="str">
            <v>04303-MONTE PATRIA</v>
          </cell>
          <cell r="I110">
            <v>5</v>
          </cell>
          <cell r="J110">
            <v>5</v>
          </cell>
          <cell r="K110">
            <v>7</v>
          </cell>
          <cell r="L110">
            <v>17</v>
          </cell>
        </row>
        <row r="111">
          <cell r="H111" t="str">
            <v>105307-CES. RURAL MONTE PATRIA</v>
          </cell>
          <cell r="I111">
            <v>4</v>
          </cell>
          <cell r="J111">
            <v>5</v>
          </cell>
          <cell r="K111">
            <v>4</v>
          </cell>
          <cell r="L111">
            <v>13</v>
          </cell>
        </row>
        <row r="112">
          <cell r="H112" t="str">
            <v>105311-CES. RURAL CHAÑARAL ALTO</v>
          </cell>
          <cell r="I112"/>
          <cell r="J112"/>
          <cell r="K112">
            <v>0</v>
          </cell>
          <cell r="L112">
            <v>0</v>
          </cell>
        </row>
        <row r="113">
          <cell r="H113" t="str">
            <v>105312-CES. RURAL CAREN</v>
          </cell>
          <cell r="I113">
            <v>1</v>
          </cell>
          <cell r="J113"/>
          <cell r="K113">
            <v>0</v>
          </cell>
          <cell r="L113">
            <v>1</v>
          </cell>
        </row>
        <row r="114">
          <cell r="H114" t="str">
            <v>105318-CES. RURAL EL PALQUI</v>
          </cell>
          <cell r="I114"/>
          <cell r="J114">
            <v>0</v>
          </cell>
          <cell r="K114">
            <v>3</v>
          </cell>
          <cell r="L114">
            <v>3</v>
          </cell>
        </row>
        <row r="115">
          <cell r="H115" t="str">
            <v>105432-P.S.R. RAPEL</v>
          </cell>
          <cell r="I115">
            <v>0</v>
          </cell>
          <cell r="J115">
            <v>0</v>
          </cell>
          <cell r="K115"/>
          <cell r="L115">
            <v>0</v>
          </cell>
        </row>
        <row r="116">
          <cell r="H116" t="str">
            <v>105436-P.S.R. EL MAITEN</v>
          </cell>
          <cell r="I116"/>
          <cell r="J116"/>
          <cell r="K116">
            <v>0</v>
          </cell>
          <cell r="L116">
            <v>0</v>
          </cell>
        </row>
        <row r="117">
          <cell r="H117" t="str">
            <v>04304-PUNITAQUI</v>
          </cell>
          <cell r="I117">
            <v>4</v>
          </cell>
          <cell r="J117">
            <v>7</v>
          </cell>
          <cell r="K117">
            <v>3</v>
          </cell>
          <cell r="L117">
            <v>14</v>
          </cell>
        </row>
        <row r="118">
          <cell r="H118" t="str">
            <v>105308-CES. RURAL PUNITAQUI</v>
          </cell>
          <cell r="I118">
            <v>4</v>
          </cell>
          <cell r="J118">
            <v>6</v>
          </cell>
          <cell r="K118">
            <v>1</v>
          </cell>
          <cell r="L118">
            <v>11</v>
          </cell>
        </row>
        <row r="119">
          <cell r="H119" t="str">
            <v>105440-P.S.R. DIVISADERO</v>
          </cell>
          <cell r="I119"/>
          <cell r="J119">
            <v>0</v>
          </cell>
          <cell r="K119">
            <v>1</v>
          </cell>
          <cell r="L119">
            <v>1</v>
          </cell>
        </row>
        <row r="120">
          <cell r="H120" t="str">
            <v>105442-P.S.R. SAN PEDRO DE QUILES</v>
          </cell>
          <cell r="I120"/>
          <cell r="J120">
            <v>1</v>
          </cell>
          <cell r="K120"/>
          <cell r="L120">
            <v>1</v>
          </cell>
        </row>
        <row r="121">
          <cell r="H121" t="str">
            <v xml:space="preserve">105508-P.S.R. EL PARRAL DE QUILES  </v>
          </cell>
          <cell r="I121"/>
          <cell r="J121"/>
          <cell r="K121">
            <v>1</v>
          </cell>
          <cell r="L121">
            <v>1</v>
          </cell>
        </row>
        <row r="122">
          <cell r="H122" t="str">
            <v>04305-RIO HURTADO</v>
          </cell>
          <cell r="I122">
            <v>3</v>
          </cell>
          <cell r="J122">
            <v>2</v>
          </cell>
          <cell r="K122">
            <v>2</v>
          </cell>
          <cell r="L122">
            <v>7</v>
          </cell>
        </row>
        <row r="123">
          <cell r="H123" t="str">
            <v>105310-CES. RURAL PICHASCA</v>
          </cell>
          <cell r="I123">
            <v>2</v>
          </cell>
          <cell r="J123">
            <v>1</v>
          </cell>
          <cell r="K123">
            <v>1</v>
          </cell>
          <cell r="L123">
            <v>4</v>
          </cell>
        </row>
        <row r="124">
          <cell r="H124" t="str">
            <v>105410-P.S.R. HURTADO</v>
          </cell>
          <cell r="I124"/>
          <cell r="J124"/>
          <cell r="K124">
            <v>1</v>
          </cell>
          <cell r="L124">
            <v>1</v>
          </cell>
        </row>
        <row r="125">
          <cell r="H125" t="str">
            <v>105411-P.S.R. LAS BREAS</v>
          </cell>
          <cell r="I125">
            <v>0</v>
          </cell>
          <cell r="J125">
            <v>1</v>
          </cell>
          <cell r="K125"/>
          <cell r="L125">
            <v>1</v>
          </cell>
        </row>
        <row r="126">
          <cell r="H126" t="str">
            <v>105413-P.S.R. SAMO ALTO</v>
          </cell>
          <cell r="I126">
            <v>1</v>
          </cell>
          <cell r="J126">
            <v>0</v>
          </cell>
          <cell r="K126"/>
          <cell r="L126">
            <v>1</v>
          </cell>
        </row>
        <row r="127">
          <cell r="H127" t="str">
            <v>105414-P.S.R. SERON</v>
          </cell>
          <cell r="I127">
            <v>0</v>
          </cell>
          <cell r="J127"/>
          <cell r="K127"/>
          <cell r="L127">
            <v>0</v>
          </cell>
        </row>
        <row r="128">
          <cell r="H128" t="str">
            <v>Total general</v>
          </cell>
          <cell r="I128">
            <v>234</v>
          </cell>
          <cell r="J128">
            <v>248</v>
          </cell>
          <cell r="K128">
            <v>362</v>
          </cell>
          <cell r="L128">
            <v>844</v>
          </cell>
        </row>
      </sheetData>
      <sheetData sheetId="12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 t="str">
            <v>Total general</v>
          </cell>
        </row>
        <row r="5">
          <cell r="H5" t="str">
            <v>04101-LA SERENA</v>
          </cell>
          <cell r="I5">
            <v>623</v>
          </cell>
          <cell r="J5">
            <v>492</v>
          </cell>
          <cell r="K5">
            <v>848</v>
          </cell>
          <cell r="L5">
            <v>1963</v>
          </cell>
        </row>
        <row r="6">
          <cell r="H6" t="str">
            <v>105300-CES. CARDENAL CARO</v>
          </cell>
          <cell r="I6">
            <v>160</v>
          </cell>
          <cell r="J6">
            <v>76</v>
          </cell>
          <cell r="K6">
            <v>187</v>
          </cell>
          <cell r="L6">
            <v>423</v>
          </cell>
        </row>
        <row r="7">
          <cell r="H7" t="str">
            <v>105301-CES. LAS COMPAÑIAS</v>
          </cell>
          <cell r="I7">
            <v>53</v>
          </cell>
          <cell r="J7">
            <v>132</v>
          </cell>
          <cell r="K7">
            <v>152</v>
          </cell>
          <cell r="L7">
            <v>337</v>
          </cell>
        </row>
        <row r="8">
          <cell r="H8" t="str">
            <v>105302-CES. PEDRO AGUIRRE C.</v>
          </cell>
          <cell r="I8">
            <v>109</v>
          </cell>
          <cell r="J8">
            <v>44</v>
          </cell>
          <cell r="K8">
            <v>100</v>
          </cell>
          <cell r="L8">
            <v>253</v>
          </cell>
        </row>
        <row r="9">
          <cell r="H9" t="str">
            <v>105313-CES. SCHAFFHAUSER</v>
          </cell>
          <cell r="I9">
            <v>90</v>
          </cell>
          <cell r="J9">
            <v>97</v>
          </cell>
          <cell r="K9">
            <v>254</v>
          </cell>
          <cell r="L9">
            <v>441</v>
          </cell>
        </row>
        <row r="10">
          <cell r="H10" t="str">
            <v>105319-CES. CARDENAL R.S.H.</v>
          </cell>
          <cell r="I10">
            <v>86</v>
          </cell>
          <cell r="J10">
            <v>61</v>
          </cell>
          <cell r="K10">
            <v>65</v>
          </cell>
          <cell r="L10">
            <v>212</v>
          </cell>
        </row>
        <row r="11">
          <cell r="H11" t="str">
            <v>105325-CESFAM JUAN PABLO II</v>
          </cell>
          <cell r="I11">
            <v>60</v>
          </cell>
          <cell r="J11">
            <v>26</v>
          </cell>
          <cell r="K11">
            <v>34</v>
          </cell>
          <cell r="L11">
            <v>120</v>
          </cell>
        </row>
        <row r="12">
          <cell r="H12" t="str">
            <v xml:space="preserve">105400-P.S.R. ALGARROBITO            </v>
          </cell>
          <cell r="I12">
            <v>32</v>
          </cell>
          <cell r="J12">
            <v>19</v>
          </cell>
          <cell r="K12">
            <v>18</v>
          </cell>
          <cell r="L12">
            <v>69</v>
          </cell>
        </row>
        <row r="13">
          <cell r="H13" t="str">
            <v>105401-P.S.R. LAS ROJAS</v>
          </cell>
          <cell r="I13">
            <v>3</v>
          </cell>
          <cell r="J13">
            <v>1</v>
          </cell>
          <cell r="K13">
            <v>5</v>
          </cell>
          <cell r="L13">
            <v>9</v>
          </cell>
        </row>
        <row r="14">
          <cell r="H14" t="str">
            <v>105402-P.S.R. EL ROMERO</v>
          </cell>
          <cell r="I14">
            <v>1</v>
          </cell>
          <cell r="J14">
            <v>3</v>
          </cell>
          <cell r="K14">
            <v>1</v>
          </cell>
          <cell r="L14">
            <v>5</v>
          </cell>
        </row>
        <row r="15">
          <cell r="H15" t="str">
            <v>105499-P.S.R. LAMBERT</v>
          </cell>
          <cell r="I15">
            <v>2</v>
          </cell>
          <cell r="J15">
            <v>2</v>
          </cell>
          <cell r="K15">
            <v>5</v>
          </cell>
          <cell r="L15">
            <v>9</v>
          </cell>
        </row>
        <row r="16">
          <cell r="H16" t="str">
            <v>105700-CECOF VILLA EL INDIO</v>
          </cell>
          <cell r="I16">
            <v>18</v>
          </cell>
          <cell r="J16">
            <v>14</v>
          </cell>
          <cell r="K16">
            <v>10</v>
          </cell>
          <cell r="L16">
            <v>42</v>
          </cell>
        </row>
        <row r="17">
          <cell r="H17" t="str">
            <v>105701-CECOF VILLA ALEMANIA</v>
          </cell>
          <cell r="I17">
            <v>4</v>
          </cell>
          <cell r="J17">
            <v>2</v>
          </cell>
          <cell r="K17">
            <v>0</v>
          </cell>
          <cell r="L17">
            <v>6</v>
          </cell>
        </row>
        <row r="18">
          <cell r="H18" t="str">
            <v>105702-CECOF VILLA LAMBERT</v>
          </cell>
          <cell r="I18">
            <v>4</v>
          </cell>
          <cell r="J18">
            <v>13</v>
          </cell>
          <cell r="K18">
            <v>9</v>
          </cell>
          <cell r="L18">
            <v>26</v>
          </cell>
        </row>
        <row r="19">
          <cell r="H19" t="str">
            <v>200402-CECOF ARCOS DE PINAMAR</v>
          </cell>
          <cell r="I19">
            <v>1</v>
          </cell>
          <cell r="J19">
            <v>2</v>
          </cell>
          <cell r="K19">
            <v>8</v>
          </cell>
          <cell r="L19">
            <v>11</v>
          </cell>
        </row>
        <row r="20">
          <cell r="H20" t="str">
            <v>04102-COQUIMBO</v>
          </cell>
          <cell r="I20">
            <v>1059</v>
          </cell>
          <cell r="J20">
            <v>1026</v>
          </cell>
          <cell r="K20">
            <v>1041</v>
          </cell>
          <cell r="L20">
            <v>3126</v>
          </cell>
        </row>
        <row r="21">
          <cell r="H21" t="str">
            <v>105303-CES. SAN JUAN</v>
          </cell>
          <cell r="I21">
            <v>178</v>
          </cell>
          <cell r="J21">
            <v>152</v>
          </cell>
          <cell r="K21">
            <v>208</v>
          </cell>
          <cell r="L21">
            <v>538</v>
          </cell>
        </row>
        <row r="22">
          <cell r="H22" t="str">
            <v>105304-CES. SANTA CECILIA</v>
          </cell>
          <cell r="I22">
            <v>217</v>
          </cell>
          <cell r="J22">
            <v>250</v>
          </cell>
          <cell r="K22">
            <v>207</v>
          </cell>
          <cell r="L22">
            <v>674</v>
          </cell>
        </row>
        <row r="23">
          <cell r="H23" t="str">
            <v>105305-CES. TIERRAS BLANCAS</v>
          </cell>
          <cell r="I23">
            <v>294</v>
          </cell>
          <cell r="J23">
            <v>228</v>
          </cell>
          <cell r="K23">
            <v>235</v>
          </cell>
          <cell r="L23">
            <v>757</v>
          </cell>
        </row>
        <row r="24">
          <cell r="H24" t="str">
            <v>105321-CES. RURAL  TONGOY</v>
          </cell>
          <cell r="I24">
            <v>24</v>
          </cell>
          <cell r="J24">
            <v>23</v>
          </cell>
          <cell r="K24">
            <v>19</v>
          </cell>
          <cell r="L24">
            <v>66</v>
          </cell>
        </row>
        <row r="25">
          <cell r="H25" t="str">
            <v>105323-CES. DR. SERGIO AGUILAR</v>
          </cell>
          <cell r="I25">
            <v>266</v>
          </cell>
          <cell r="J25">
            <v>314</v>
          </cell>
          <cell r="K25">
            <v>319</v>
          </cell>
          <cell r="L25">
            <v>899</v>
          </cell>
        </row>
        <row r="26">
          <cell r="H26" t="str">
            <v xml:space="preserve">105404-P.S.R. EL TANGUE                         </v>
          </cell>
          <cell r="I26"/>
          <cell r="J26">
            <v>2</v>
          </cell>
          <cell r="K26"/>
          <cell r="L26">
            <v>2</v>
          </cell>
        </row>
        <row r="27">
          <cell r="H27" t="str">
            <v>105405-P.S.R. GUANAQUEROS</v>
          </cell>
          <cell r="I27">
            <v>23</v>
          </cell>
          <cell r="J27">
            <v>32</v>
          </cell>
          <cell r="K27">
            <v>11</v>
          </cell>
          <cell r="L27">
            <v>66</v>
          </cell>
        </row>
        <row r="28">
          <cell r="H28" t="str">
            <v>105406-P.S.R. PAN DE AZUCAR</v>
          </cell>
          <cell r="I28">
            <v>33</v>
          </cell>
          <cell r="J28">
            <v>10</v>
          </cell>
          <cell r="K28">
            <v>25</v>
          </cell>
          <cell r="L28">
            <v>68</v>
          </cell>
        </row>
        <row r="29">
          <cell r="H29" t="str">
            <v>105407-P.S.R. TAMBILLOS</v>
          </cell>
          <cell r="I29">
            <v>3</v>
          </cell>
          <cell r="J29">
            <v>10</v>
          </cell>
          <cell r="K29">
            <v>6</v>
          </cell>
          <cell r="L29">
            <v>19</v>
          </cell>
        </row>
        <row r="30">
          <cell r="H30" t="str">
            <v>105705-CECOF EL ALBA</v>
          </cell>
          <cell r="I30">
            <v>1</v>
          </cell>
          <cell r="J30">
            <v>2</v>
          </cell>
          <cell r="K30">
            <v>8</v>
          </cell>
          <cell r="L30">
            <v>11</v>
          </cell>
        </row>
        <row r="31">
          <cell r="H31" t="str">
            <v>200273-CECOF PUNTA MIRA</v>
          </cell>
          <cell r="I31">
            <v>20</v>
          </cell>
          <cell r="J31">
            <v>3</v>
          </cell>
          <cell r="K31">
            <v>3</v>
          </cell>
          <cell r="L31">
            <v>26</v>
          </cell>
        </row>
        <row r="32">
          <cell r="H32" t="str">
            <v>04103-ANDACOLLO</v>
          </cell>
          <cell r="I32">
            <v>56</v>
          </cell>
          <cell r="J32">
            <v>37</v>
          </cell>
          <cell r="K32">
            <v>53</v>
          </cell>
          <cell r="L32">
            <v>146</v>
          </cell>
        </row>
        <row r="33">
          <cell r="H33" t="str">
            <v>105106-HOSPITAL ANDACOLLO</v>
          </cell>
          <cell r="I33">
            <v>56</v>
          </cell>
          <cell r="J33">
            <v>37</v>
          </cell>
          <cell r="K33">
            <v>53</v>
          </cell>
          <cell r="L33">
            <v>146</v>
          </cell>
        </row>
        <row r="34">
          <cell r="H34" t="str">
            <v>04104-LA HIGUERA</v>
          </cell>
          <cell r="I34">
            <v>0</v>
          </cell>
          <cell r="J34">
            <v>1</v>
          </cell>
          <cell r="K34">
            <v>2</v>
          </cell>
          <cell r="L34">
            <v>3</v>
          </cell>
        </row>
        <row r="35">
          <cell r="H35" t="str">
            <v>105314-CES. LA HIGUERA</v>
          </cell>
          <cell r="I35"/>
          <cell r="J35"/>
          <cell r="K35">
            <v>2</v>
          </cell>
          <cell r="L35">
            <v>2</v>
          </cell>
        </row>
        <row r="36">
          <cell r="H36" t="str">
            <v xml:space="preserve">105500-P.S.R. CALETA HORNOS        </v>
          </cell>
          <cell r="I36">
            <v>0</v>
          </cell>
          <cell r="J36">
            <v>0</v>
          </cell>
          <cell r="K36"/>
          <cell r="L36">
            <v>0</v>
          </cell>
        </row>
        <row r="37">
          <cell r="H37" t="str">
            <v>105506-P.S.R. EL TRAPICHE</v>
          </cell>
          <cell r="I37"/>
          <cell r="J37">
            <v>1</v>
          </cell>
          <cell r="K37"/>
          <cell r="L37">
            <v>1</v>
          </cell>
        </row>
        <row r="38">
          <cell r="H38" t="str">
            <v>04105-PAIHUANO</v>
          </cell>
          <cell r="I38">
            <v>9</v>
          </cell>
          <cell r="J38">
            <v>12</v>
          </cell>
          <cell r="K38">
            <v>34</v>
          </cell>
          <cell r="L38">
            <v>55</v>
          </cell>
        </row>
        <row r="39">
          <cell r="H39" t="str">
            <v>105306-CES. PAIHUANO</v>
          </cell>
          <cell r="I39">
            <v>6</v>
          </cell>
          <cell r="J39">
            <v>7</v>
          </cell>
          <cell r="K39">
            <v>11</v>
          </cell>
          <cell r="L39">
            <v>24</v>
          </cell>
        </row>
        <row r="40">
          <cell r="H40" t="str">
            <v>105475-P.S.R. HORCON</v>
          </cell>
          <cell r="I40">
            <v>1</v>
          </cell>
          <cell r="J40">
            <v>2</v>
          </cell>
          <cell r="K40">
            <v>9</v>
          </cell>
          <cell r="L40">
            <v>12</v>
          </cell>
        </row>
        <row r="41">
          <cell r="H41" t="str">
            <v>105476-P.S.R. MONTE GRANDE</v>
          </cell>
          <cell r="I41"/>
          <cell r="J41">
            <v>1</v>
          </cell>
          <cell r="K41">
            <v>7</v>
          </cell>
          <cell r="L41">
            <v>8</v>
          </cell>
        </row>
        <row r="42">
          <cell r="H42" t="str">
            <v>105477-P.S.R. PISCO ELQUI</v>
          </cell>
          <cell r="I42">
            <v>2</v>
          </cell>
          <cell r="J42">
            <v>2</v>
          </cell>
          <cell r="K42">
            <v>7</v>
          </cell>
          <cell r="L42">
            <v>11</v>
          </cell>
        </row>
        <row r="43">
          <cell r="H43" t="str">
            <v>04106-VICUÑA</v>
          </cell>
          <cell r="I43">
            <v>141</v>
          </cell>
          <cell r="J43">
            <v>55</v>
          </cell>
          <cell r="K43">
            <v>54</v>
          </cell>
          <cell r="L43">
            <v>250</v>
          </cell>
        </row>
        <row r="44">
          <cell r="H44" t="str">
            <v>105107-HOSPITAL VICUÑA</v>
          </cell>
          <cell r="I44">
            <v>45</v>
          </cell>
          <cell r="J44">
            <v>13</v>
          </cell>
          <cell r="K44">
            <v>0</v>
          </cell>
          <cell r="L44">
            <v>58</v>
          </cell>
        </row>
        <row r="45">
          <cell r="H45" t="str">
            <v>105467-P.S.R. DIAGUITAS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</row>
        <row r="46">
          <cell r="H46" t="str">
            <v>105468-P.S.R. EL MOLLE</v>
          </cell>
          <cell r="I46">
            <v>12</v>
          </cell>
          <cell r="J46">
            <v>4</v>
          </cell>
          <cell r="K46">
            <v>6</v>
          </cell>
          <cell r="L46">
            <v>22</v>
          </cell>
        </row>
        <row r="47">
          <cell r="H47" t="str">
            <v>105469-P.S.R. EL TAMBO</v>
          </cell>
          <cell r="I47">
            <v>19</v>
          </cell>
          <cell r="J47">
            <v>12</v>
          </cell>
          <cell r="K47">
            <v>8</v>
          </cell>
          <cell r="L47">
            <v>39</v>
          </cell>
        </row>
        <row r="48">
          <cell r="H48" t="str">
            <v>105470-P.S.R. HUANTA</v>
          </cell>
          <cell r="I48"/>
          <cell r="J48"/>
          <cell r="K48">
            <v>0</v>
          </cell>
          <cell r="L48">
            <v>0</v>
          </cell>
        </row>
        <row r="49">
          <cell r="H49" t="str">
            <v>105471-P.S.R. PERALILLO</v>
          </cell>
          <cell r="I49">
            <v>15</v>
          </cell>
          <cell r="J49">
            <v>5</v>
          </cell>
          <cell r="K49">
            <v>7</v>
          </cell>
          <cell r="L49">
            <v>27</v>
          </cell>
        </row>
        <row r="50">
          <cell r="H50" t="str">
            <v>105472-P.S.R. RIVADAVIA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</row>
        <row r="51">
          <cell r="H51" t="str">
            <v>105473-P.S.R. TALCUNA</v>
          </cell>
          <cell r="I51">
            <v>18</v>
          </cell>
          <cell r="J51">
            <v>10</v>
          </cell>
          <cell r="K51">
            <v>6</v>
          </cell>
          <cell r="L51">
            <v>34</v>
          </cell>
        </row>
        <row r="52">
          <cell r="H52" t="str">
            <v>105474-P.S.R. CHAPILCA</v>
          </cell>
          <cell r="I52">
            <v>0</v>
          </cell>
          <cell r="J52">
            <v>0</v>
          </cell>
          <cell r="K52">
            <v>0</v>
          </cell>
          <cell r="L52">
            <v>0</v>
          </cell>
        </row>
        <row r="53">
          <cell r="H53" t="str">
            <v>105502-P.S.R. CALINGASTA</v>
          </cell>
          <cell r="I53">
            <v>23</v>
          </cell>
          <cell r="J53">
            <v>10</v>
          </cell>
          <cell r="K53">
            <v>24</v>
          </cell>
          <cell r="L53">
            <v>57</v>
          </cell>
        </row>
        <row r="54">
          <cell r="H54" t="str">
            <v>105509-P.S.R. GUALLIGUAICA</v>
          </cell>
          <cell r="I54">
            <v>9</v>
          </cell>
          <cell r="J54">
            <v>1</v>
          </cell>
          <cell r="K54">
            <v>3</v>
          </cell>
          <cell r="L54">
            <v>13</v>
          </cell>
        </row>
        <row r="55">
          <cell r="H55" t="str">
            <v>04201-ILLAPEL</v>
          </cell>
          <cell r="I55">
            <v>35</v>
          </cell>
          <cell r="J55">
            <v>61</v>
          </cell>
          <cell r="K55">
            <v>80</v>
          </cell>
          <cell r="L55">
            <v>176</v>
          </cell>
        </row>
        <row r="56">
          <cell r="H56" t="str">
            <v>105326-CESFAM SAN RAFAEL</v>
          </cell>
          <cell r="I56">
            <v>0</v>
          </cell>
          <cell r="J56">
            <v>29</v>
          </cell>
          <cell r="K56">
            <v>31</v>
          </cell>
          <cell r="L56">
            <v>60</v>
          </cell>
        </row>
        <row r="57">
          <cell r="H57" t="str">
            <v xml:space="preserve">105443-P.S.R. CARCAMO                   </v>
          </cell>
          <cell r="I57"/>
          <cell r="J57"/>
          <cell r="K57">
            <v>8</v>
          </cell>
          <cell r="L57">
            <v>8</v>
          </cell>
        </row>
        <row r="58">
          <cell r="H58" t="str">
            <v>105444-P.S.R. HUINTIL</v>
          </cell>
          <cell r="I58">
            <v>5</v>
          </cell>
          <cell r="J58">
            <v>2</v>
          </cell>
          <cell r="K58">
            <v>5</v>
          </cell>
          <cell r="L58">
            <v>12</v>
          </cell>
        </row>
        <row r="59">
          <cell r="H59" t="str">
            <v>105445-P.S.R. LIMAHUIDA</v>
          </cell>
          <cell r="I59">
            <v>1</v>
          </cell>
          <cell r="J59">
            <v>2</v>
          </cell>
          <cell r="K59">
            <v>0</v>
          </cell>
          <cell r="L59">
            <v>3</v>
          </cell>
        </row>
        <row r="60">
          <cell r="H60" t="str">
            <v>105447-P.S.R. PERALILLO</v>
          </cell>
          <cell r="I60">
            <v>3</v>
          </cell>
          <cell r="J60">
            <v>4</v>
          </cell>
          <cell r="K60">
            <v>7</v>
          </cell>
          <cell r="L60">
            <v>14</v>
          </cell>
        </row>
        <row r="61">
          <cell r="H61" t="str">
            <v>105448-P.S.R. SANTA VIRGINIA</v>
          </cell>
          <cell r="I61">
            <v>2</v>
          </cell>
          <cell r="J61">
            <v>5</v>
          </cell>
          <cell r="K61">
            <v>3</v>
          </cell>
          <cell r="L61">
            <v>10</v>
          </cell>
        </row>
        <row r="62">
          <cell r="H62" t="str">
            <v>105485-P.S.R. PLAN DE HORNOS</v>
          </cell>
          <cell r="I62">
            <v>5</v>
          </cell>
          <cell r="J62">
            <v>7</v>
          </cell>
          <cell r="K62">
            <v>3</v>
          </cell>
          <cell r="L62">
            <v>15</v>
          </cell>
        </row>
        <row r="63">
          <cell r="H63" t="str">
            <v>105486-P.S.R. TUNGA SUR</v>
          </cell>
          <cell r="I63">
            <v>8</v>
          </cell>
          <cell r="J63">
            <v>2</v>
          </cell>
          <cell r="K63">
            <v>6</v>
          </cell>
          <cell r="L63">
            <v>16</v>
          </cell>
        </row>
        <row r="64">
          <cell r="H64" t="str">
            <v>105487-P.S.R. CAÑAS UNO</v>
          </cell>
          <cell r="I64">
            <v>4</v>
          </cell>
          <cell r="J64">
            <v>5</v>
          </cell>
          <cell r="K64">
            <v>9</v>
          </cell>
          <cell r="L64">
            <v>18</v>
          </cell>
        </row>
        <row r="65">
          <cell r="H65" t="str">
            <v>105496-P.S.R. PINTACURA SUR</v>
          </cell>
          <cell r="I65">
            <v>3</v>
          </cell>
          <cell r="J65">
            <v>4</v>
          </cell>
          <cell r="K65">
            <v>4</v>
          </cell>
          <cell r="L65">
            <v>11</v>
          </cell>
        </row>
        <row r="66">
          <cell r="H66" t="str">
            <v>105504-P.S.R. SOCAVON</v>
          </cell>
          <cell r="I66">
            <v>2</v>
          </cell>
          <cell r="J66">
            <v>1</v>
          </cell>
          <cell r="K66">
            <v>4</v>
          </cell>
          <cell r="L66">
            <v>7</v>
          </cell>
        </row>
        <row r="67">
          <cell r="H67" t="str">
            <v>200366-CESFAM URBANO II</v>
          </cell>
          <cell r="I67">
            <v>2</v>
          </cell>
          <cell r="J67"/>
          <cell r="K67">
            <v>0</v>
          </cell>
          <cell r="L67">
            <v>2</v>
          </cell>
        </row>
        <row r="68">
          <cell r="H68" t="str">
            <v>04202-CANELA</v>
          </cell>
          <cell r="I68">
            <v>43</v>
          </cell>
          <cell r="J68">
            <v>37</v>
          </cell>
          <cell r="K68">
            <v>100</v>
          </cell>
          <cell r="L68">
            <v>180</v>
          </cell>
        </row>
        <row r="69">
          <cell r="H69" t="str">
            <v>105309-CES. RURAL CANELA</v>
          </cell>
          <cell r="I69">
            <v>27</v>
          </cell>
          <cell r="J69">
            <v>27</v>
          </cell>
          <cell r="K69">
            <v>42</v>
          </cell>
          <cell r="L69">
            <v>96</v>
          </cell>
        </row>
        <row r="70">
          <cell r="H70" t="str">
            <v xml:space="preserve">105450-P.S.R. MINCHA NORTE            </v>
          </cell>
          <cell r="I70">
            <v>4</v>
          </cell>
          <cell r="J70">
            <v>4</v>
          </cell>
          <cell r="K70">
            <v>36</v>
          </cell>
          <cell r="L70">
            <v>44</v>
          </cell>
        </row>
        <row r="71">
          <cell r="H71" t="str">
            <v>105451-P.S.R. AGUA FRIA</v>
          </cell>
          <cell r="I71"/>
          <cell r="J71"/>
          <cell r="K71">
            <v>5</v>
          </cell>
          <cell r="L71">
            <v>5</v>
          </cell>
        </row>
        <row r="72">
          <cell r="H72" t="str">
            <v>105482-P.S.R. CANELA ALTA</v>
          </cell>
          <cell r="I72">
            <v>7</v>
          </cell>
          <cell r="J72">
            <v>2</v>
          </cell>
          <cell r="K72">
            <v>3</v>
          </cell>
          <cell r="L72">
            <v>12</v>
          </cell>
        </row>
        <row r="73">
          <cell r="H73" t="str">
            <v>105483-P.S.R. LOS RULOS</v>
          </cell>
          <cell r="I73">
            <v>3</v>
          </cell>
          <cell r="J73"/>
          <cell r="K73">
            <v>2</v>
          </cell>
          <cell r="L73">
            <v>5</v>
          </cell>
        </row>
        <row r="74">
          <cell r="H74" t="str">
            <v>105484-P.S.R. HUENTELAUQUEN</v>
          </cell>
          <cell r="I74">
            <v>2</v>
          </cell>
          <cell r="J74"/>
          <cell r="K74">
            <v>2</v>
          </cell>
          <cell r="L74">
            <v>4</v>
          </cell>
        </row>
        <row r="75">
          <cell r="H75" t="str">
            <v>105488-P.S.R. ESPIRITU SANTO</v>
          </cell>
          <cell r="I75"/>
          <cell r="J75">
            <v>4</v>
          </cell>
          <cell r="K75">
            <v>5</v>
          </cell>
          <cell r="L75">
            <v>9</v>
          </cell>
        </row>
        <row r="76">
          <cell r="H76" t="str">
            <v>105493-P.S.R. MINCHA SUR</v>
          </cell>
          <cell r="I76">
            <v>0</v>
          </cell>
          <cell r="J76"/>
          <cell r="K76">
            <v>3</v>
          </cell>
          <cell r="L76">
            <v>3</v>
          </cell>
        </row>
        <row r="77">
          <cell r="H77" t="str">
            <v>105497-P.S.R. JABONERIA</v>
          </cell>
          <cell r="I77"/>
          <cell r="J77">
            <v>0</v>
          </cell>
          <cell r="K77">
            <v>2</v>
          </cell>
          <cell r="L77">
            <v>2</v>
          </cell>
        </row>
        <row r="78">
          <cell r="H78" t="str">
            <v>105498-P.S.R. QUEBRADA DE LINARES</v>
          </cell>
          <cell r="I78">
            <v>0</v>
          </cell>
          <cell r="J78"/>
          <cell r="K78">
            <v>0</v>
          </cell>
          <cell r="L78">
            <v>0</v>
          </cell>
        </row>
        <row r="79">
          <cell r="H79" t="str">
            <v>04203-LOS VILOS</v>
          </cell>
          <cell r="I79">
            <v>97</v>
          </cell>
          <cell r="J79">
            <v>83</v>
          </cell>
          <cell r="K79">
            <v>64</v>
          </cell>
          <cell r="L79">
            <v>244</v>
          </cell>
        </row>
        <row r="80">
          <cell r="H80" t="str">
            <v>105108-HOSPITAL LOS VILOS</v>
          </cell>
          <cell r="I80">
            <v>47</v>
          </cell>
          <cell r="J80">
            <v>49</v>
          </cell>
          <cell r="K80">
            <v>23</v>
          </cell>
          <cell r="L80">
            <v>119</v>
          </cell>
        </row>
        <row r="81">
          <cell r="H81" t="str">
            <v xml:space="preserve">105478-P.S.R. CAIMANES                   </v>
          </cell>
          <cell r="I81">
            <v>1</v>
          </cell>
          <cell r="J81">
            <v>5</v>
          </cell>
          <cell r="K81">
            <v>1</v>
          </cell>
          <cell r="L81">
            <v>7</v>
          </cell>
        </row>
        <row r="82">
          <cell r="H82" t="str">
            <v>105479-P.S.R. GUANGUALI</v>
          </cell>
          <cell r="I82">
            <v>12</v>
          </cell>
          <cell r="J82">
            <v>6</v>
          </cell>
          <cell r="K82">
            <v>6</v>
          </cell>
          <cell r="L82">
            <v>24</v>
          </cell>
        </row>
        <row r="83">
          <cell r="H83" t="str">
            <v>105480-P.S.R. QUILIMARI</v>
          </cell>
          <cell r="I83">
            <v>22</v>
          </cell>
          <cell r="J83">
            <v>11</v>
          </cell>
          <cell r="K83">
            <v>18</v>
          </cell>
          <cell r="L83">
            <v>51</v>
          </cell>
        </row>
        <row r="84">
          <cell r="H84" t="str">
            <v>105481-P.S.R. TILAMA</v>
          </cell>
          <cell r="I84">
            <v>2</v>
          </cell>
          <cell r="J84"/>
          <cell r="K84">
            <v>0</v>
          </cell>
          <cell r="L84">
            <v>2</v>
          </cell>
        </row>
        <row r="85">
          <cell r="H85" t="str">
            <v>105511-P.S.R. LOS CONDORES</v>
          </cell>
          <cell r="I85">
            <v>13</v>
          </cell>
          <cell r="J85">
            <v>12</v>
          </cell>
          <cell r="K85">
            <v>16</v>
          </cell>
          <cell r="L85">
            <v>41</v>
          </cell>
        </row>
        <row r="86">
          <cell r="H86" t="str">
            <v>04204-SALAMANCA</v>
          </cell>
          <cell r="I86">
            <v>152</v>
          </cell>
          <cell r="J86">
            <v>129</v>
          </cell>
          <cell r="K86">
            <v>145</v>
          </cell>
          <cell r="L86">
            <v>426</v>
          </cell>
        </row>
        <row r="87">
          <cell r="H87" t="str">
            <v>105104-HOSPITAL SALAMANCA</v>
          </cell>
          <cell r="I87">
            <v>47</v>
          </cell>
          <cell r="J87">
            <v>34</v>
          </cell>
          <cell r="K87">
            <v>35</v>
          </cell>
          <cell r="L87">
            <v>116</v>
          </cell>
        </row>
        <row r="88">
          <cell r="H88" t="str">
            <v xml:space="preserve">105452-P.S.R. CUNCUMEN                 </v>
          </cell>
          <cell r="I88">
            <v>0</v>
          </cell>
          <cell r="J88"/>
          <cell r="K88">
            <v>12</v>
          </cell>
          <cell r="L88">
            <v>12</v>
          </cell>
        </row>
        <row r="89">
          <cell r="H89" t="str">
            <v>105453-P.S.R. TRANQUILLA</v>
          </cell>
          <cell r="I89">
            <v>14</v>
          </cell>
          <cell r="J89">
            <v>12</v>
          </cell>
          <cell r="K89">
            <v>11</v>
          </cell>
          <cell r="L89">
            <v>37</v>
          </cell>
        </row>
        <row r="90">
          <cell r="H90" t="str">
            <v>105454-P.S.R. CUNLAGUA</v>
          </cell>
          <cell r="I90">
            <v>3</v>
          </cell>
          <cell r="J90">
            <v>8</v>
          </cell>
          <cell r="K90">
            <v>7</v>
          </cell>
          <cell r="L90">
            <v>18</v>
          </cell>
        </row>
        <row r="91">
          <cell r="H91" t="str">
            <v>105455-P.S.R. CHILLEPIN</v>
          </cell>
          <cell r="I91">
            <v>4</v>
          </cell>
          <cell r="J91">
            <v>11</v>
          </cell>
          <cell r="K91">
            <v>2</v>
          </cell>
          <cell r="L91">
            <v>17</v>
          </cell>
        </row>
        <row r="92">
          <cell r="H92" t="str">
            <v>105456-P.S.R. LLIMPO</v>
          </cell>
          <cell r="I92">
            <v>9</v>
          </cell>
          <cell r="J92">
            <v>5</v>
          </cell>
          <cell r="K92">
            <v>7</v>
          </cell>
          <cell r="L92">
            <v>21</v>
          </cell>
        </row>
        <row r="93">
          <cell r="H93" t="str">
            <v>105457-P.S.R. SAN AGUSTIN</v>
          </cell>
          <cell r="I93">
            <v>3</v>
          </cell>
          <cell r="J93">
            <v>11</v>
          </cell>
          <cell r="K93">
            <v>11</v>
          </cell>
          <cell r="L93">
            <v>25</v>
          </cell>
        </row>
        <row r="94">
          <cell r="H94" t="str">
            <v>105458-P.S.R. TAHUINCO</v>
          </cell>
          <cell r="I94">
            <v>37</v>
          </cell>
          <cell r="J94">
            <v>20</v>
          </cell>
          <cell r="K94">
            <v>16</v>
          </cell>
          <cell r="L94">
            <v>73</v>
          </cell>
        </row>
        <row r="95">
          <cell r="H95" t="str">
            <v>105491-P.S.R. QUELEN BAJO</v>
          </cell>
          <cell r="I95">
            <v>18</v>
          </cell>
          <cell r="J95">
            <v>13</v>
          </cell>
          <cell r="K95">
            <v>15</v>
          </cell>
          <cell r="L95">
            <v>46</v>
          </cell>
        </row>
        <row r="96">
          <cell r="H96" t="str">
            <v>105492-P.S.R. CAMISA</v>
          </cell>
          <cell r="I96">
            <v>4</v>
          </cell>
          <cell r="J96">
            <v>6</v>
          </cell>
          <cell r="K96">
            <v>7</v>
          </cell>
          <cell r="L96">
            <v>17</v>
          </cell>
        </row>
        <row r="97">
          <cell r="H97" t="str">
            <v>105501-P.S.R. ARBOLEDA GRANDE</v>
          </cell>
          <cell r="I97">
            <v>13</v>
          </cell>
          <cell r="J97">
            <v>9</v>
          </cell>
          <cell r="K97">
            <v>22</v>
          </cell>
          <cell r="L97">
            <v>44</v>
          </cell>
        </row>
        <row r="98">
          <cell r="H98" t="str">
            <v>04301-OVALLE</v>
          </cell>
          <cell r="I98">
            <v>702</v>
          </cell>
          <cell r="J98">
            <v>522</v>
          </cell>
          <cell r="K98">
            <v>691</v>
          </cell>
          <cell r="L98">
            <v>1915</v>
          </cell>
        </row>
        <row r="99">
          <cell r="H99" t="str">
            <v>105315-CES. RURAL C. DE TAMAYA</v>
          </cell>
          <cell r="I99">
            <v>44</v>
          </cell>
          <cell r="J99">
            <v>35</v>
          </cell>
          <cell r="K99">
            <v>41</v>
          </cell>
          <cell r="L99">
            <v>120</v>
          </cell>
        </row>
        <row r="100">
          <cell r="H100" t="str">
            <v>105317-CES. JORGE JORDAN D.</v>
          </cell>
          <cell r="I100">
            <v>99</v>
          </cell>
          <cell r="J100">
            <v>86</v>
          </cell>
          <cell r="K100">
            <v>135</v>
          </cell>
          <cell r="L100">
            <v>320</v>
          </cell>
        </row>
        <row r="101">
          <cell r="H101" t="str">
            <v>105322-CES. MARCOS MACUADA</v>
          </cell>
          <cell r="I101">
            <v>336</v>
          </cell>
          <cell r="J101">
            <v>200</v>
          </cell>
          <cell r="K101">
            <v>265</v>
          </cell>
          <cell r="L101">
            <v>801</v>
          </cell>
        </row>
        <row r="102">
          <cell r="H102" t="str">
            <v>105324-CES. SOTAQUI</v>
          </cell>
          <cell r="I102">
            <v>18</v>
          </cell>
          <cell r="J102">
            <v>25</v>
          </cell>
          <cell r="K102">
            <v>42</v>
          </cell>
          <cell r="L102">
            <v>85</v>
          </cell>
        </row>
        <row r="103">
          <cell r="H103" t="str">
            <v>105415-P.S.R. BARRAZA</v>
          </cell>
          <cell r="I103">
            <v>12</v>
          </cell>
          <cell r="J103">
            <v>12</v>
          </cell>
          <cell r="K103">
            <v>22</v>
          </cell>
          <cell r="L103">
            <v>46</v>
          </cell>
        </row>
        <row r="104">
          <cell r="H104" t="str">
            <v xml:space="preserve">105416-P.S.R. CAMARICO                  </v>
          </cell>
          <cell r="I104">
            <v>10</v>
          </cell>
          <cell r="J104">
            <v>10</v>
          </cell>
          <cell r="K104">
            <v>5</v>
          </cell>
          <cell r="L104">
            <v>25</v>
          </cell>
        </row>
        <row r="105">
          <cell r="H105" t="str">
            <v>105417-P.S.R. ALCONES BAJOS</v>
          </cell>
          <cell r="I105">
            <v>19</v>
          </cell>
          <cell r="J105">
            <v>18</v>
          </cell>
          <cell r="K105">
            <v>3</v>
          </cell>
          <cell r="L105">
            <v>40</v>
          </cell>
        </row>
        <row r="106">
          <cell r="H106" t="str">
            <v>105419-P.S.R. LAS SOSSAS</v>
          </cell>
          <cell r="I106">
            <v>7</v>
          </cell>
          <cell r="J106">
            <v>11</v>
          </cell>
          <cell r="K106">
            <v>10</v>
          </cell>
          <cell r="L106">
            <v>28</v>
          </cell>
        </row>
        <row r="107">
          <cell r="H107" t="str">
            <v>105422-P.S.R. HORNILLOS</v>
          </cell>
          <cell r="I107">
            <v>7</v>
          </cell>
          <cell r="J107">
            <v>7</v>
          </cell>
          <cell r="K107">
            <v>3</v>
          </cell>
          <cell r="L107">
            <v>17</v>
          </cell>
        </row>
        <row r="108">
          <cell r="H108" t="str">
            <v>105437-P.S.R. CHALINGA</v>
          </cell>
          <cell r="I108">
            <v>7</v>
          </cell>
          <cell r="J108">
            <v>3</v>
          </cell>
          <cell r="K108">
            <v>8</v>
          </cell>
          <cell r="L108">
            <v>18</v>
          </cell>
        </row>
        <row r="109">
          <cell r="H109" t="str">
            <v>105439-P.S.R. CERRO BLANCO</v>
          </cell>
          <cell r="I109">
            <v>7</v>
          </cell>
          <cell r="J109">
            <v>3</v>
          </cell>
          <cell r="K109"/>
          <cell r="L109">
            <v>10</v>
          </cell>
        </row>
        <row r="110">
          <cell r="H110" t="str">
            <v>105507-P.S.R. HUAMALATA</v>
          </cell>
          <cell r="I110">
            <v>18</v>
          </cell>
          <cell r="J110">
            <v>17</v>
          </cell>
          <cell r="K110">
            <v>12</v>
          </cell>
          <cell r="L110">
            <v>47</v>
          </cell>
        </row>
        <row r="111">
          <cell r="H111" t="str">
            <v>105510-P.S.R. RECOLETA</v>
          </cell>
          <cell r="I111">
            <v>9</v>
          </cell>
          <cell r="J111">
            <v>11</v>
          </cell>
          <cell r="K111">
            <v>16</v>
          </cell>
          <cell r="L111">
            <v>36</v>
          </cell>
        </row>
        <row r="112">
          <cell r="H112" t="str">
            <v>105722-CECOF SAN JOSE DE LA DEHESA</v>
          </cell>
          <cell r="I112">
            <v>52</v>
          </cell>
          <cell r="J112">
            <v>32</v>
          </cell>
          <cell r="K112">
            <v>42</v>
          </cell>
          <cell r="L112">
            <v>126</v>
          </cell>
        </row>
        <row r="113">
          <cell r="H113" t="str">
            <v>105723-CECOF LIMARI</v>
          </cell>
          <cell r="I113">
            <v>39</v>
          </cell>
          <cell r="J113">
            <v>23</v>
          </cell>
          <cell r="K113">
            <v>51</v>
          </cell>
          <cell r="L113">
            <v>113</v>
          </cell>
        </row>
        <row r="114">
          <cell r="H114" t="str">
            <v>200258-CECOF LOS COPIHUES</v>
          </cell>
          <cell r="I114">
            <v>10</v>
          </cell>
          <cell r="J114">
            <v>24</v>
          </cell>
          <cell r="K114">
            <v>32</v>
          </cell>
          <cell r="L114">
            <v>66</v>
          </cell>
        </row>
        <row r="115">
          <cell r="H115" t="str">
            <v>200367-CECOF COLONIA LIMARÍ</v>
          </cell>
          <cell r="I115">
            <v>8</v>
          </cell>
          <cell r="J115">
            <v>5</v>
          </cell>
          <cell r="K115">
            <v>4</v>
          </cell>
          <cell r="L115">
            <v>17</v>
          </cell>
        </row>
        <row r="116">
          <cell r="H116" t="str">
            <v>04302-COMBARBALÁ</v>
          </cell>
          <cell r="I116">
            <v>89</v>
          </cell>
          <cell r="J116">
            <v>103</v>
          </cell>
          <cell r="K116">
            <v>82</v>
          </cell>
          <cell r="L116">
            <v>274</v>
          </cell>
        </row>
        <row r="117">
          <cell r="H117" t="str">
            <v>105105-HOSPITAL COMBARBALÁ</v>
          </cell>
          <cell r="I117">
            <v>5</v>
          </cell>
          <cell r="J117">
            <v>29</v>
          </cell>
          <cell r="K117">
            <v>14</v>
          </cell>
          <cell r="L117">
            <v>48</v>
          </cell>
        </row>
        <row r="118">
          <cell r="H118" t="str">
            <v>105433-P.S.R. SAN LORENZO</v>
          </cell>
          <cell r="I118">
            <v>5</v>
          </cell>
          <cell r="J118">
            <v>6</v>
          </cell>
          <cell r="K118">
            <v>3</v>
          </cell>
          <cell r="L118">
            <v>14</v>
          </cell>
        </row>
        <row r="119">
          <cell r="H119" t="str">
            <v>105434-P.S.R. SAN MARCOS</v>
          </cell>
          <cell r="I119">
            <v>4</v>
          </cell>
          <cell r="J119"/>
          <cell r="K119">
            <v>8</v>
          </cell>
          <cell r="L119">
            <v>12</v>
          </cell>
        </row>
        <row r="120">
          <cell r="H120" t="str">
            <v>105441-P.S.R. MANQUEHUA</v>
          </cell>
          <cell r="I120">
            <v>14</v>
          </cell>
          <cell r="J120">
            <v>12</v>
          </cell>
          <cell r="K120">
            <v>11</v>
          </cell>
          <cell r="L120">
            <v>37</v>
          </cell>
        </row>
        <row r="121">
          <cell r="H121" t="str">
            <v xml:space="preserve">105459-P.S.R. BARRANCAS                </v>
          </cell>
          <cell r="I121">
            <v>5</v>
          </cell>
          <cell r="J121">
            <v>6</v>
          </cell>
          <cell r="K121">
            <v>4</v>
          </cell>
          <cell r="L121">
            <v>15</v>
          </cell>
        </row>
        <row r="122">
          <cell r="H122" t="str">
            <v>105460-P.S.R. COGOTI 18</v>
          </cell>
          <cell r="I122">
            <v>2</v>
          </cell>
          <cell r="J122">
            <v>1</v>
          </cell>
          <cell r="K122"/>
          <cell r="L122">
            <v>3</v>
          </cell>
        </row>
        <row r="123">
          <cell r="H123" t="str">
            <v>105461-P.S.R. EL HUACHO</v>
          </cell>
          <cell r="I123">
            <v>7</v>
          </cell>
          <cell r="J123">
            <v>5</v>
          </cell>
          <cell r="K123">
            <v>1</v>
          </cell>
          <cell r="L123">
            <v>13</v>
          </cell>
        </row>
        <row r="124">
          <cell r="H124" t="str">
            <v>105462-P.S.R. EL SAUCE</v>
          </cell>
          <cell r="I124">
            <v>16</v>
          </cell>
          <cell r="J124">
            <v>8</v>
          </cell>
          <cell r="K124">
            <v>9</v>
          </cell>
          <cell r="L124">
            <v>33</v>
          </cell>
        </row>
        <row r="125">
          <cell r="H125" t="str">
            <v>105463-P.S.R. QUILITAPIA</v>
          </cell>
          <cell r="I125">
            <v>3</v>
          </cell>
          <cell r="J125">
            <v>11</v>
          </cell>
          <cell r="K125">
            <v>5</v>
          </cell>
          <cell r="L125">
            <v>19</v>
          </cell>
        </row>
        <row r="126">
          <cell r="H126" t="str">
            <v>105464-P.S.R. LA LIGUA</v>
          </cell>
          <cell r="I126">
            <v>5</v>
          </cell>
          <cell r="J126">
            <v>6</v>
          </cell>
          <cell r="K126"/>
          <cell r="L126">
            <v>11</v>
          </cell>
        </row>
        <row r="127">
          <cell r="H127" t="str">
            <v>105465-P.S.R. RAMADILLA</v>
          </cell>
          <cell r="I127">
            <v>10</v>
          </cell>
          <cell r="J127">
            <v>3</v>
          </cell>
          <cell r="K127">
            <v>7</v>
          </cell>
          <cell r="L127">
            <v>20</v>
          </cell>
        </row>
        <row r="128">
          <cell r="H128" t="str">
            <v>105466-P.S.R. VALLE HERMOSO</v>
          </cell>
          <cell r="I128">
            <v>9</v>
          </cell>
          <cell r="J128">
            <v>8</v>
          </cell>
          <cell r="K128">
            <v>15</v>
          </cell>
          <cell r="L128">
            <v>32</v>
          </cell>
        </row>
        <row r="129">
          <cell r="H129" t="str">
            <v>105490-P.S.R. EL DURAZNO</v>
          </cell>
          <cell r="I129">
            <v>4</v>
          </cell>
          <cell r="J129">
            <v>8</v>
          </cell>
          <cell r="K129">
            <v>5</v>
          </cell>
          <cell r="L129">
            <v>17</v>
          </cell>
        </row>
        <row r="130">
          <cell r="H130" t="str">
            <v>04303-MONTE PATRIA</v>
          </cell>
          <cell r="I130">
            <v>176</v>
          </cell>
          <cell r="J130">
            <v>223</v>
          </cell>
          <cell r="K130">
            <v>295</v>
          </cell>
          <cell r="L130">
            <v>694</v>
          </cell>
        </row>
        <row r="131">
          <cell r="H131" t="str">
            <v>105307-CES. RURAL MONTE PATRIA</v>
          </cell>
          <cell r="I131">
            <v>31</v>
          </cell>
          <cell r="J131">
            <v>41</v>
          </cell>
          <cell r="K131">
            <v>57</v>
          </cell>
          <cell r="L131">
            <v>129</v>
          </cell>
        </row>
        <row r="132">
          <cell r="H132" t="str">
            <v>105311-CES. RURAL CHAÑARAL ALTO</v>
          </cell>
          <cell r="I132">
            <v>20</v>
          </cell>
          <cell r="J132">
            <v>29</v>
          </cell>
          <cell r="K132">
            <v>36</v>
          </cell>
          <cell r="L132">
            <v>85</v>
          </cell>
        </row>
        <row r="133">
          <cell r="H133" t="str">
            <v>105312-CES. RURAL CAREN</v>
          </cell>
          <cell r="I133">
            <v>26</v>
          </cell>
          <cell r="J133">
            <v>4</v>
          </cell>
          <cell r="K133">
            <v>56</v>
          </cell>
          <cell r="L133">
            <v>86</v>
          </cell>
        </row>
        <row r="134">
          <cell r="H134" t="str">
            <v>105318-CES. RURAL EL PALQUI</v>
          </cell>
          <cell r="I134">
            <v>66</v>
          </cell>
          <cell r="J134">
            <v>49</v>
          </cell>
          <cell r="K134">
            <v>38</v>
          </cell>
          <cell r="L134">
            <v>153</v>
          </cell>
        </row>
        <row r="135">
          <cell r="H135" t="str">
            <v>105425-P.S.R. CHILECITO</v>
          </cell>
          <cell r="I135">
            <v>3</v>
          </cell>
          <cell r="J135">
            <v>11</v>
          </cell>
          <cell r="K135">
            <v>5</v>
          </cell>
          <cell r="L135">
            <v>19</v>
          </cell>
        </row>
        <row r="136">
          <cell r="H136" t="str">
            <v>105427-P.S.R. HACIENDA VALDIVIA</v>
          </cell>
          <cell r="I136">
            <v>13</v>
          </cell>
          <cell r="J136">
            <v>18</v>
          </cell>
          <cell r="K136">
            <v>2</v>
          </cell>
          <cell r="L136">
            <v>33</v>
          </cell>
        </row>
        <row r="137">
          <cell r="H137" t="str">
            <v>105428-P.S.R. HUATULAME</v>
          </cell>
          <cell r="I137">
            <v>4</v>
          </cell>
          <cell r="J137">
            <v>6</v>
          </cell>
          <cell r="K137">
            <v>15</v>
          </cell>
          <cell r="L137">
            <v>25</v>
          </cell>
        </row>
        <row r="138">
          <cell r="H138" t="str">
            <v>105430-P.S.R. MIALQUI</v>
          </cell>
          <cell r="I138">
            <v>1</v>
          </cell>
          <cell r="J138"/>
          <cell r="K138">
            <v>7</v>
          </cell>
          <cell r="L138">
            <v>8</v>
          </cell>
        </row>
        <row r="139">
          <cell r="H139" t="str">
            <v>105431-P.S.R. PEDREGAL</v>
          </cell>
          <cell r="I139"/>
          <cell r="J139">
            <v>14</v>
          </cell>
          <cell r="K139">
            <v>15</v>
          </cell>
          <cell r="L139">
            <v>29</v>
          </cell>
        </row>
        <row r="140">
          <cell r="H140" t="str">
            <v>105432-P.S.R. RAPEL</v>
          </cell>
          <cell r="I140">
            <v>3</v>
          </cell>
          <cell r="J140">
            <v>26</v>
          </cell>
          <cell r="K140">
            <v>15</v>
          </cell>
          <cell r="L140">
            <v>44</v>
          </cell>
        </row>
        <row r="141">
          <cell r="H141" t="str">
            <v>105435-P.S.R. TULAHUEN</v>
          </cell>
          <cell r="I141">
            <v>4</v>
          </cell>
          <cell r="J141">
            <v>13</v>
          </cell>
          <cell r="K141">
            <v>34</v>
          </cell>
          <cell r="L141">
            <v>51</v>
          </cell>
        </row>
        <row r="142">
          <cell r="H142" t="str">
            <v>105436-P.S.R. EL MAITEN</v>
          </cell>
          <cell r="I142">
            <v>5</v>
          </cell>
          <cell r="J142">
            <v>8</v>
          </cell>
          <cell r="K142">
            <v>8</v>
          </cell>
          <cell r="L142">
            <v>21</v>
          </cell>
        </row>
        <row r="143">
          <cell r="H143" t="str">
            <v>105489-P.S.R. RAMADAS DE TULAHUEN</v>
          </cell>
          <cell r="I143"/>
          <cell r="J143">
            <v>4</v>
          </cell>
          <cell r="K143">
            <v>7</v>
          </cell>
          <cell r="L143">
            <v>11</v>
          </cell>
        </row>
        <row r="144">
          <cell r="H144" t="str">
            <v>04304-PUNITAQUI</v>
          </cell>
          <cell r="I144">
            <v>43</v>
          </cell>
          <cell r="J144">
            <v>28</v>
          </cell>
          <cell r="K144">
            <v>90</v>
          </cell>
          <cell r="L144">
            <v>161</v>
          </cell>
        </row>
        <row r="145">
          <cell r="H145" t="str">
            <v>105308-CES. RURAL PUNITAQUI</v>
          </cell>
          <cell r="I145">
            <v>35</v>
          </cell>
          <cell r="J145">
            <v>26</v>
          </cell>
          <cell r="K145">
            <v>90</v>
          </cell>
          <cell r="L145">
            <v>151</v>
          </cell>
        </row>
        <row r="146">
          <cell r="H146" t="str">
            <v>105440-P.S.R. DIVISADERO</v>
          </cell>
          <cell r="I146">
            <v>8</v>
          </cell>
          <cell r="J146"/>
          <cell r="K146"/>
          <cell r="L146">
            <v>8</v>
          </cell>
        </row>
        <row r="147">
          <cell r="H147" t="str">
            <v xml:space="preserve">105508-P.S.R. EL PARRAL DE QUILES  </v>
          </cell>
          <cell r="I147"/>
          <cell r="J147">
            <v>2</v>
          </cell>
          <cell r="K147"/>
          <cell r="L147">
            <v>2</v>
          </cell>
        </row>
        <row r="148">
          <cell r="H148" t="str">
            <v>04305-RIO HURTADO</v>
          </cell>
          <cell r="I148">
            <v>20</v>
          </cell>
          <cell r="J148">
            <v>28</v>
          </cell>
          <cell r="K148">
            <v>24</v>
          </cell>
          <cell r="L148">
            <v>72</v>
          </cell>
        </row>
        <row r="149">
          <cell r="H149" t="str">
            <v>105310-CES. RURAL PICHASCA</v>
          </cell>
          <cell r="I149">
            <v>0</v>
          </cell>
          <cell r="J149">
            <v>11</v>
          </cell>
          <cell r="K149"/>
          <cell r="L149">
            <v>11</v>
          </cell>
        </row>
        <row r="150">
          <cell r="H150" t="str">
            <v>105409-P.S.R. EL CHAÑAR</v>
          </cell>
          <cell r="I150">
            <v>0</v>
          </cell>
          <cell r="J150"/>
          <cell r="K150">
            <v>4</v>
          </cell>
          <cell r="L150">
            <v>4</v>
          </cell>
        </row>
        <row r="151">
          <cell r="H151" t="str">
            <v>105410-P.S.R. HURTADO</v>
          </cell>
          <cell r="I151">
            <v>8</v>
          </cell>
          <cell r="J151"/>
          <cell r="K151">
            <v>8</v>
          </cell>
          <cell r="L151">
            <v>16</v>
          </cell>
        </row>
        <row r="152">
          <cell r="H152" t="str">
            <v>105411-P.S.R. LAS BREAS</v>
          </cell>
          <cell r="I152">
            <v>3</v>
          </cell>
          <cell r="J152">
            <v>2</v>
          </cell>
          <cell r="K152">
            <v>4</v>
          </cell>
          <cell r="L152">
            <v>9</v>
          </cell>
        </row>
        <row r="153">
          <cell r="H153" t="str">
            <v>105413-P.S.R. SAMO ALTO</v>
          </cell>
          <cell r="I153">
            <v>6</v>
          </cell>
          <cell r="J153">
            <v>11</v>
          </cell>
          <cell r="K153">
            <v>6</v>
          </cell>
          <cell r="L153">
            <v>23</v>
          </cell>
        </row>
        <row r="154">
          <cell r="H154" t="str">
            <v>105414-P.S.R. SERON</v>
          </cell>
          <cell r="I154"/>
          <cell r="J154">
            <v>4</v>
          </cell>
          <cell r="K154">
            <v>2</v>
          </cell>
          <cell r="L154">
            <v>6</v>
          </cell>
        </row>
        <row r="155">
          <cell r="H155" t="str">
            <v>105503-P.S.R. TABAQUEROS</v>
          </cell>
          <cell r="I155">
            <v>3</v>
          </cell>
          <cell r="J155"/>
          <cell r="K155"/>
          <cell r="L155">
            <v>3</v>
          </cell>
        </row>
        <row r="156">
          <cell r="H156" t="str">
            <v>Total general</v>
          </cell>
          <cell r="I156">
            <v>3245</v>
          </cell>
          <cell r="J156">
            <v>2837</v>
          </cell>
          <cell r="K156">
            <v>3603</v>
          </cell>
          <cell r="L156">
            <v>9685</v>
          </cell>
        </row>
      </sheetData>
      <sheetData sheetId="13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 t="str">
            <v>Total general</v>
          </cell>
        </row>
        <row r="5">
          <cell r="H5" t="str">
            <v>04101-LA SERENA</v>
          </cell>
          <cell r="I5">
            <v>262</v>
          </cell>
          <cell r="J5">
            <v>113</v>
          </cell>
          <cell r="K5">
            <v>222</v>
          </cell>
          <cell r="L5">
            <v>597</v>
          </cell>
        </row>
        <row r="6">
          <cell r="H6" t="str">
            <v>105300-CES. CARDENAL CARO</v>
          </cell>
          <cell r="I6">
            <v>34</v>
          </cell>
          <cell r="J6">
            <v>7</v>
          </cell>
          <cell r="K6">
            <v>18</v>
          </cell>
          <cell r="L6">
            <v>59</v>
          </cell>
        </row>
        <row r="7">
          <cell r="H7" t="str">
            <v>105301-CES. LAS COMPAÑIAS</v>
          </cell>
          <cell r="I7">
            <v>22</v>
          </cell>
          <cell r="J7">
            <v>10</v>
          </cell>
          <cell r="K7">
            <v>27</v>
          </cell>
          <cell r="L7">
            <v>59</v>
          </cell>
        </row>
        <row r="8">
          <cell r="H8" t="str">
            <v>105302-CES. PEDRO AGUIRRE C.</v>
          </cell>
          <cell r="I8">
            <v>42</v>
          </cell>
          <cell r="J8">
            <v>26</v>
          </cell>
          <cell r="K8">
            <v>30</v>
          </cell>
          <cell r="L8">
            <v>98</v>
          </cell>
        </row>
        <row r="9">
          <cell r="H9" t="str">
            <v>105313-CES. SCHAFFHAUSER</v>
          </cell>
          <cell r="I9">
            <v>32</v>
          </cell>
          <cell r="J9">
            <v>24</v>
          </cell>
          <cell r="K9">
            <v>34</v>
          </cell>
          <cell r="L9">
            <v>90</v>
          </cell>
        </row>
        <row r="10">
          <cell r="H10" t="str">
            <v>105319-CES. CARDENAL R.S.H.</v>
          </cell>
          <cell r="I10">
            <v>68</v>
          </cell>
          <cell r="J10">
            <v>8</v>
          </cell>
          <cell r="K10">
            <v>65</v>
          </cell>
          <cell r="L10">
            <v>141</v>
          </cell>
        </row>
        <row r="11">
          <cell r="H11" t="str">
            <v>105325-CESFAM JUAN PABLO II</v>
          </cell>
          <cell r="I11">
            <v>50</v>
          </cell>
          <cell r="J11">
            <v>25</v>
          </cell>
          <cell r="K11">
            <v>26</v>
          </cell>
          <cell r="L11">
            <v>101</v>
          </cell>
        </row>
        <row r="12">
          <cell r="H12" t="str">
            <v xml:space="preserve">105400-P.S.R. ALGARROBITO            </v>
          </cell>
          <cell r="I12">
            <v>2</v>
          </cell>
          <cell r="J12">
            <v>3</v>
          </cell>
          <cell r="K12">
            <v>7</v>
          </cell>
          <cell r="L12">
            <v>12</v>
          </cell>
        </row>
        <row r="13">
          <cell r="H13" t="str">
            <v>105401-P.S.R. LAS ROJAS</v>
          </cell>
          <cell r="I13">
            <v>1</v>
          </cell>
          <cell r="J13"/>
          <cell r="K13">
            <v>2</v>
          </cell>
          <cell r="L13">
            <v>3</v>
          </cell>
        </row>
        <row r="14">
          <cell r="H14" t="str">
            <v>105402-P.S.R. EL ROMERO</v>
          </cell>
          <cell r="I14">
            <v>1</v>
          </cell>
          <cell r="J14">
            <v>1</v>
          </cell>
          <cell r="K14">
            <v>1</v>
          </cell>
          <cell r="L14">
            <v>3</v>
          </cell>
        </row>
        <row r="15">
          <cell r="H15" t="str">
            <v>105499-P.S.R. LAMBERT</v>
          </cell>
          <cell r="I15">
            <v>1</v>
          </cell>
          <cell r="J15">
            <v>3</v>
          </cell>
          <cell r="K15">
            <v>3</v>
          </cell>
          <cell r="L15">
            <v>7</v>
          </cell>
        </row>
        <row r="16">
          <cell r="H16" t="str">
            <v>105700-CECOF VILLA EL INDIO</v>
          </cell>
          <cell r="I16">
            <v>4</v>
          </cell>
          <cell r="J16">
            <v>0</v>
          </cell>
          <cell r="K16">
            <v>3</v>
          </cell>
          <cell r="L16">
            <v>7</v>
          </cell>
        </row>
        <row r="17">
          <cell r="H17" t="str">
            <v>105701-CECOF VILLA ALEMANIA</v>
          </cell>
          <cell r="I17">
            <v>1</v>
          </cell>
          <cell r="J17">
            <v>1</v>
          </cell>
          <cell r="K17">
            <v>1</v>
          </cell>
          <cell r="L17">
            <v>3</v>
          </cell>
        </row>
        <row r="18">
          <cell r="H18" t="str">
            <v>105702-CECOF VILLA LAMBERT</v>
          </cell>
          <cell r="I18">
            <v>3</v>
          </cell>
          <cell r="J18">
            <v>5</v>
          </cell>
          <cell r="K18">
            <v>1</v>
          </cell>
          <cell r="L18">
            <v>9</v>
          </cell>
        </row>
        <row r="19">
          <cell r="H19" t="str">
            <v>200402-CECOF ARCOS DE PINAMAR</v>
          </cell>
          <cell r="I19">
            <v>1</v>
          </cell>
          <cell r="J19">
            <v>0</v>
          </cell>
          <cell r="K19">
            <v>4</v>
          </cell>
          <cell r="L19">
            <v>5</v>
          </cell>
        </row>
        <row r="20">
          <cell r="H20" t="str">
            <v>04102-COQUIMBO</v>
          </cell>
          <cell r="I20">
            <v>188</v>
          </cell>
          <cell r="J20">
            <v>169</v>
          </cell>
          <cell r="K20">
            <v>194</v>
          </cell>
          <cell r="L20">
            <v>551</v>
          </cell>
        </row>
        <row r="21">
          <cell r="H21" t="str">
            <v>105303-CES. SAN JUAN</v>
          </cell>
          <cell r="I21">
            <v>24</v>
          </cell>
          <cell r="J21">
            <v>15</v>
          </cell>
          <cell r="K21">
            <v>29</v>
          </cell>
          <cell r="L21">
            <v>68</v>
          </cell>
        </row>
        <row r="22">
          <cell r="H22" t="str">
            <v>105304-CES. SANTA CECILIA</v>
          </cell>
          <cell r="I22">
            <v>35</v>
          </cell>
          <cell r="J22">
            <v>43</v>
          </cell>
          <cell r="K22">
            <v>37</v>
          </cell>
          <cell r="L22">
            <v>115</v>
          </cell>
        </row>
        <row r="23">
          <cell r="H23" t="str">
            <v>105305-CES. TIERRAS BLANCAS</v>
          </cell>
          <cell r="I23">
            <v>64</v>
          </cell>
          <cell r="J23">
            <v>42</v>
          </cell>
          <cell r="K23">
            <v>58</v>
          </cell>
          <cell r="L23">
            <v>164</v>
          </cell>
        </row>
        <row r="24">
          <cell r="H24" t="str">
            <v>105321-CES. RURAL  TONGOY</v>
          </cell>
          <cell r="I24">
            <v>9</v>
          </cell>
          <cell r="J24">
            <v>6</v>
          </cell>
          <cell r="K24">
            <v>4</v>
          </cell>
          <cell r="L24">
            <v>19</v>
          </cell>
        </row>
        <row r="25">
          <cell r="H25" t="str">
            <v>105323-CES. DR. SERGIO AGUILAR</v>
          </cell>
          <cell r="I25">
            <v>37</v>
          </cell>
          <cell r="J25">
            <v>41</v>
          </cell>
          <cell r="K25">
            <v>41</v>
          </cell>
          <cell r="L25">
            <v>119</v>
          </cell>
        </row>
        <row r="26">
          <cell r="H26" t="str">
            <v>105405-P.S.R. GUANAQUEROS</v>
          </cell>
          <cell r="I26">
            <v>2</v>
          </cell>
          <cell r="J26">
            <v>3</v>
          </cell>
          <cell r="K26">
            <v>4</v>
          </cell>
          <cell r="L26">
            <v>9</v>
          </cell>
        </row>
        <row r="27">
          <cell r="H27" t="str">
            <v>105406-P.S.R. PAN DE AZUCAR</v>
          </cell>
          <cell r="I27">
            <v>5</v>
          </cell>
          <cell r="J27">
            <v>12</v>
          </cell>
          <cell r="K27">
            <v>10</v>
          </cell>
          <cell r="L27">
            <v>27</v>
          </cell>
        </row>
        <row r="28">
          <cell r="H28" t="str">
            <v>105407-P.S.R. TAMBILLOS</v>
          </cell>
          <cell r="I28">
            <v>4</v>
          </cell>
          <cell r="J28">
            <v>1</v>
          </cell>
          <cell r="K28">
            <v>2</v>
          </cell>
          <cell r="L28">
            <v>7</v>
          </cell>
        </row>
        <row r="29">
          <cell r="H29" t="str">
            <v>105705-CECOF EL ALBA</v>
          </cell>
          <cell r="I29">
            <v>3</v>
          </cell>
          <cell r="J29">
            <v>2</v>
          </cell>
          <cell r="K29">
            <v>8</v>
          </cell>
          <cell r="L29">
            <v>13</v>
          </cell>
        </row>
        <row r="30">
          <cell r="H30" t="str">
            <v>200273-CECOF PUNTA MIRA</v>
          </cell>
          <cell r="I30">
            <v>5</v>
          </cell>
          <cell r="J30">
            <v>4</v>
          </cell>
          <cell r="K30">
            <v>1</v>
          </cell>
          <cell r="L30">
            <v>10</v>
          </cell>
        </row>
        <row r="31">
          <cell r="H31" t="str">
            <v>04103-ANDACOLLO</v>
          </cell>
          <cell r="I31">
            <v>12</v>
          </cell>
          <cell r="J31">
            <v>5</v>
          </cell>
          <cell r="K31">
            <v>13</v>
          </cell>
          <cell r="L31">
            <v>30</v>
          </cell>
        </row>
        <row r="32">
          <cell r="H32" t="str">
            <v>105106-HOSPITAL ANDACOLLO</v>
          </cell>
          <cell r="I32">
            <v>12</v>
          </cell>
          <cell r="J32">
            <v>5</v>
          </cell>
          <cell r="K32">
            <v>13</v>
          </cell>
          <cell r="L32">
            <v>30</v>
          </cell>
        </row>
        <row r="33">
          <cell r="H33" t="str">
            <v>04104-LA HIGUERA</v>
          </cell>
          <cell r="I33">
            <v>6</v>
          </cell>
          <cell r="J33">
            <v>3</v>
          </cell>
          <cell r="K33">
            <v>2</v>
          </cell>
          <cell r="L33">
            <v>11</v>
          </cell>
        </row>
        <row r="34">
          <cell r="H34" t="str">
            <v>105314-CES. LA HIGUERA</v>
          </cell>
          <cell r="I34">
            <v>2</v>
          </cell>
          <cell r="J34">
            <v>3</v>
          </cell>
          <cell r="K34">
            <v>2</v>
          </cell>
          <cell r="L34">
            <v>7</v>
          </cell>
        </row>
        <row r="35">
          <cell r="H35" t="str">
            <v xml:space="preserve">105500-P.S.R. CALETA HORNOS        </v>
          </cell>
          <cell r="I35">
            <v>0</v>
          </cell>
          <cell r="J35"/>
          <cell r="K35">
            <v>0</v>
          </cell>
          <cell r="L35">
            <v>0</v>
          </cell>
        </row>
        <row r="36">
          <cell r="H36" t="str">
            <v>105505-P.S.R. LOS CHOROS</v>
          </cell>
          <cell r="I36">
            <v>1</v>
          </cell>
          <cell r="J36"/>
          <cell r="K36">
            <v>0</v>
          </cell>
          <cell r="L36">
            <v>1</v>
          </cell>
        </row>
        <row r="37">
          <cell r="H37" t="str">
            <v>105506-P.S.R. EL TRAPICHE</v>
          </cell>
          <cell r="I37">
            <v>3</v>
          </cell>
          <cell r="J37"/>
          <cell r="K37"/>
          <cell r="L37">
            <v>3</v>
          </cell>
        </row>
        <row r="38">
          <cell r="H38" t="str">
            <v>04105-PAIHUANO</v>
          </cell>
          <cell r="I38">
            <v>3</v>
          </cell>
          <cell r="J38">
            <v>2</v>
          </cell>
          <cell r="K38">
            <v>6</v>
          </cell>
          <cell r="L38">
            <v>11</v>
          </cell>
        </row>
        <row r="39">
          <cell r="H39" t="str">
            <v>105306-CES. PAIHUANO</v>
          </cell>
          <cell r="I39">
            <v>2</v>
          </cell>
          <cell r="J39">
            <v>2</v>
          </cell>
          <cell r="K39">
            <v>4</v>
          </cell>
          <cell r="L39">
            <v>8</v>
          </cell>
        </row>
        <row r="40">
          <cell r="H40" t="str">
            <v>105475-P.S.R. HORCON</v>
          </cell>
          <cell r="I40">
            <v>0</v>
          </cell>
          <cell r="J40"/>
          <cell r="K40">
            <v>1</v>
          </cell>
          <cell r="L40">
            <v>1</v>
          </cell>
        </row>
        <row r="41">
          <cell r="H41" t="str">
            <v>105476-P.S.R. MONTE GRANDE</v>
          </cell>
          <cell r="I41"/>
          <cell r="J41">
            <v>0</v>
          </cell>
          <cell r="K41">
            <v>1</v>
          </cell>
          <cell r="L41">
            <v>1</v>
          </cell>
        </row>
        <row r="42">
          <cell r="H42" t="str">
            <v>105477-P.S.R. PISCO ELQUI</v>
          </cell>
          <cell r="I42">
            <v>1</v>
          </cell>
          <cell r="J42">
            <v>0</v>
          </cell>
          <cell r="K42">
            <v>0</v>
          </cell>
          <cell r="L42">
            <v>1</v>
          </cell>
        </row>
        <row r="43">
          <cell r="H43" t="str">
            <v>04106-VICUÑA</v>
          </cell>
          <cell r="I43">
            <v>27</v>
          </cell>
          <cell r="J43">
            <v>18</v>
          </cell>
          <cell r="K43">
            <v>23</v>
          </cell>
          <cell r="L43">
            <v>68</v>
          </cell>
        </row>
        <row r="44">
          <cell r="H44" t="str">
            <v>105107-HOSPITAL VICUÑA</v>
          </cell>
          <cell r="I44">
            <v>21</v>
          </cell>
          <cell r="J44">
            <v>14</v>
          </cell>
          <cell r="K44">
            <v>9</v>
          </cell>
          <cell r="L44">
            <v>44</v>
          </cell>
        </row>
        <row r="45">
          <cell r="H45" t="str">
            <v>105467-P.S.R. DIAGUITAS</v>
          </cell>
          <cell r="I45">
            <v>3</v>
          </cell>
          <cell r="J45">
            <v>0</v>
          </cell>
          <cell r="K45">
            <v>3</v>
          </cell>
          <cell r="L45">
            <v>6</v>
          </cell>
        </row>
        <row r="46">
          <cell r="H46" t="str">
            <v>105468-P.S.R. EL MOLLE</v>
          </cell>
          <cell r="I46">
            <v>0</v>
          </cell>
          <cell r="J46"/>
          <cell r="K46">
            <v>1</v>
          </cell>
          <cell r="L46">
            <v>1</v>
          </cell>
        </row>
        <row r="47">
          <cell r="H47" t="str">
            <v>105469-P.S.R. EL TAMBO</v>
          </cell>
          <cell r="I47">
            <v>0</v>
          </cell>
          <cell r="J47">
            <v>2</v>
          </cell>
          <cell r="K47">
            <v>1</v>
          </cell>
          <cell r="L47">
            <v>3</v>
          </cell>
        </row>
        <row r="48">
          <cell r="H48" t="str">
            <v>105470-P.S.R. HUANTA</v>
          </cell>
          <cell r="I48"/>
          <cell r="J48"/>
          <cell r="K48">
            <v>0</v>
          </cell>
          <cell r="L48">
            <v>0</v>
          </cell>
        </row>
        <row r="49">
          <cell r="H49" t="str">
            <v>105471-P.S.R. PERALILLO</v>
          </cell>
          <cell r="I49">
            <v>2</v>
          </cell>
          <cell r="J49">
            <v>0</v>
          </cell>
          <cell r="K49">
            <v>2</v>
          </cell>
          <cell r="L49">
            <v>4</v>
          </cell>
        </row>
        <row r="50">
          <cell r="H50" t="str">
            <v>105472-P.S.R. RIVADAVIA</v>
          </cell>
          <cell r="I50">
            <v>0</v>
          </cell>
          <cell r="J50">
            <v>1</v>
          </cell>
          <cell r="K50">
            <v>2</v>
          </cell>
          <cell r="L50">
            <v>3</v>
          </cell>
        </row>
        <row r="51">
          <cell r="H51" t="str">
            <v>105473-P.S.R. TALCUNA</v>
          </cell>
          <cell r="I51">
            <v>1</v>
          </cell>
          <cell r="J51">
            <v>1</v>
          </cell>
          <cell r="K51">
            <v>0</v>
          </cell>
          <cell r="L51">
            <v>2</v>
          </cell>
        </row>
        <row r="52">
          <cell r="H52" t="str">
            <v>105474-P.S.R. CHAPILCA</v>
          </cell>
          <cell r="I52">
            <v>0</v>
          </cell>
          <cell r="J52"/>
          <cell r="K52"/>
          <cell r="L52">
            <v>0</v>
          </cell>
        </row>
        <row r="53">
          <cell r="H53" t="str">
            <v>105502-P.S.R. CALINGASTA</v>
          </cell>
          <cell r="I53">
            <v>0</v>
          </cell>
          <cell r="J53">
            <v>0</v>
          </cell>
          <cell r="K53">
            <v>2</v>
          </cell>
          <cell r="L53">
            <v>2</v>
          </cell>
        </row>
        <row r="54">
          <cell r="H54" t="str">
            <v>105509-P.S.R. GUALLIGUAICA</v>
          </cell>
          <cell r="I54"/>
          <cell r="J54"/>
          <cell r="K54">
            <v>3</v>
          </cell>
          <cell r="L54">
            <v>3</v>
          </cell>
        </row>
        <row r="55">
          <cell r="H55" t="str">
            <v>04201-ILLAPEL</v>
          </cell>
          <cell r="I55">
            <v>27</v>
          </cell>
          <cell r="J55">
            <v>40</v>
          </cell>
          <cell r="K55">
            <v>31</v>
          </cell>
          <cell r="L55">
            <v>98</v>
          </cell>
        </row>
        <row r="56">
          <cell r="H56" t="str">
            <v>105326-CESFAM SAN RAFAEL</v>
          </cell>
          <cell r="I56">
            <v>7</v>
          </cell>
          <cell r="J56">
            <v>7</v>
          </cell>
          <cell r="K56">
            <v>5</v>
          </cell>
          <cell r="L56">
            <v>19</v>
          </cell>
        </row>
        <row r="57">
          <cell r="H57" t="str">
            <v xml:space="preserve">105443-P.S.R. CARCAMO                   </v>
          </cell>
          <cell r="I57">
            <v>0</v>
          </cell>
          <cell r="J57">
            <v>4</v>
          </cell>
          <cell r="K57">
            <v>0</v>
          </cell>
          <cell r="L57">
            <v>4</v>
          </cell>
        </row>
        <row r="58">
          <cell r="H58" t="str">
            <v>105444-P.S.R. HUINTIL</v>
          </cell>
          <cell r="I58">
            <v>0</v>
          </cell>
          <cell r="J58">
            <v>0</v>
          </cell>
          <cell r="K58"/>
          <cell r="L58">
            <v>0</v>
          </cell>
        </row>
        <row r="59">
          <cell r="H59" t="str">
            <v>105445-P.S.R. LIMAHUIDA</v>
          </cell>
          <cell r="I59">
            <v>1</v>
          </cell>
          <cell r="J59">
            <v>0</v>
          </cell>
          <cell r="K59">
            <v>0</v>
          </cell>
          <cell r="L59">
            <v>1</v>
          </cell>
        </row>
        <row r="60">
          <cell r="H60" t="str">
            <v>105447-P.S.R. PERALILLO</v>
          </cell>
          <cell r="I60">
            <v>1</v>
          </cell>
          <cell r="J60">
            <v>0</v>
          </cell>
          <cell r="K60">
            <v>1</v>
          </cell>
          <cell r="L60">
            <v>2</v>
          </cell>
        </row>
        <row r="61">
          <cell r="H61" t="str">
            <v>105448-P.S.R. SANTA VIRGINIA</v>
          </cell>
          <cell r="I61">
            <v>0</v>
          </cell>
          <cell r="J61">
            <v>1</v>
          </cell>
          <cell r="K61">
            <v>2</v>
          </cell>
          <cell r="L61">
            <v>3</v>
          </cell>
        </row>
        <row r="62">
          <cell r="H62" t="str">
            <v>105485-P.S.R. PLAN DE HORNOS</v>
          </cell>
          <cell r="I62">
            <v>1</v>
          </cell>
          <cell r="J62">
            <v>1</v>
          </cell>
          <cell r="K62"/>
          <cell r="L62">
            <v>2</v>
          </cell>
        </row>
        <row r="63">
          <cell r="H63" t="str">
            <v>105486-P.S.R. TUNGA SUR</v>
          </cell>
          <cell r="I63"/>
          <cell r="J63"/>
          <cell r="K63">
            <v>2</v>
          </cell>
          <cell r="L63">
            <v>2</v>
          </cell>
        </row>
        <row r="64">
          <cell r="H64" t="str">
            <v>105487-P.S.R. CAÑAS UNO</v>
          </cell>
          <cell r="I64">
            <v>2</v>
          </cell>
          <cell r="J64">
            <v>1</v>
          </cell>
          <cell r="K64">
            <v>1</v>
          </cell>
          <cell r="L64">
            <v>4</v>
          </cell>
        </row>
        <row r="65">
          <cell r="H65" t="str">
            <v>105496-P.S.R. PINTACURA SUR</v>
          </cell>
          <cell r="I65"/>
          <cell r="J65">
            <v>0</v>
          </cell>
          <cell r="K65">
            <v>0</v>
          </cell>
          <cell r="L65">
            <v>0</v>
          </cell>
        </row>
        <row r="66">
          <cell r="H66" t="str">
            <v>105504-P.S.R. SOCAVON</v>
          </cell>
          <cell r="I66">
            <v>0</v>
          </cell>
          <cell r="J66">
            <v>0</v>
          </cell>
          <cell r="K66">
            <v>2</v>
          </cell>
          <cell r="L66">
            <v>2</v>
          </cell>
        </row>
        <row r="67">
          <cell r="H67" t="str">
            <v>200366-CESFAM URBANO II</v>
          </cell>
          <cell r="I67">
            <v>15</v>
          </cell>
          <cell r="J67">
            <v>26</v>
          </cell>
          <cell r="K67">
            <v>18</v>
          </cell>
          <cell r="L67">
            <v>59</v>
          </cell>
        </row>
        <row r="68">
          <cell r="H68" t="str">
            <v>04202-CANELA</v>
          </cell>
          <cell r="I68">
            <v>2</v>
          </cell>
          <cell r="J68">
            <v>2</v>
          </cell>
          <cell r="K68">
            <v>7</v>
          </cell>
          <cell r="L68">
            <v>11</v>
          </cell>
        </row>
        <row r="69">
          <cell r="H69" t="str">
            <v>105309-CES. RURAL CANELA</v>
          </cell>
          <cell r="I69">
            <v>2</v>
          </cell>
          <cell r="J69">
            <v>2</v>
          </cell>
          <cell r="K69">
            <v>5</v>
          </cell>
          <cell r="L69">
            <v>9</v>
          </cell>
        </row>
        <row r="70">
          <cell r="H70" t="str">
            <v xml:space="preserve">105450-P.S.R. MINCHA NORTE            </v>
          </cell>
          <cell r="I70"/>
          <cell r="J70">
            <v>0</v>
          </cell>
          <cell r="K70">
            <v>2</v>
          </cell>
          <cell r="L70">
            <v>2</v>
          </cell>
        </row>
        <row r="71">
          <cell r="H71" t="str">
            <v>105451-P.S.R. AGUA FRIA</v>
          </cell>
          <cell r="I71"/>
          <cell r="J71"/>
          <cell r="K71">
            <v>0</v>
          </cell>
          <cell r="L71">
            <v>0</v>
          </cell>
        </row>
        <row r="72">
          <cell r="H72" t="str">
            <v>105482-P.S.R. CANELA ALTA</v>
          </cell>
          <cell r="I72">
            <v>0</v>
          </cell>
          <cell r="J72"/>
          <cell r="K72">
            <v>0</v>
          </cell>
          <cell r="L72">
            <v>0</v>
          </cell>
        </row>
        <row r="73">
          <cell r="H73" t="str">
            <v>105483-P.S.R. LOS RULOS</v>
          </cell>
          <cell r="I73"/>
          <cell r="J73"/>
          <cell r="K73">
            <v>0</v>
          </cell>
          <cell r="L73">
            <v>0</v>
          </cell>
        </row>
        <row r="74">
          <cell r="H74" t="str">
            <v>105484-P.S.R. HUENTELAUQUEN</v>
          </cell>
          <cell r="I74">
            <v>0</v>
          </cell>
          <cell r="J74"/>
          <cell r="K74">
            <v>0</v>
          </cell>
          <cell r="L74">
            <v>0</v>
          </cell>
        </row>
        <row r="75">
          <cell r="H75" t="str">
            <v>04203-LOS VILOS</v>
          </cell>
          <cell r="I75">
            <v>13</v>
          </cell>
          <cell r="J75">
            <v>19</v>
          </cell>
          <cell r="K75">
            <v>14</v>
          </cell>
          <cell r="L75">
            <v>46</v>
          </cell>
        </row>
        <row r="76">
          <cell r="H76" t="str">
            <v>105108-HOSPITAL LOS VILOS</v>
          </cell>
          <cell r="I76">
            <v>7</v>
          </cell>
          <cell r="J76">
            <v>14</v>
          </cell>
          <cell r="K76">
            <v>10</v>
          </cell>
          <cell r="L76">
            <v>31</v>
          </cell>
        </row>
        <row r="77">
          <cell r="H77" t="str">
            <v xml:space="preserve">105478-P.S.R. CAIMANES                   </v>
          </cell>
          <cell r="I77">
            <v>2</v>
          </cell>
          <cell r="J77">
            <v>0</v>
          </cell>
          <cell r="K77">
            <v>1</v>
          </cell>
          <cell r="L77">
            <v>3</v>
          </cell>
        </row>
        <row r="78">
          <cell r="H78" t="str">
            <v>105479-P.S.R. GUANGUALI</v>
          </cell>
          <cell r="I78"/>
          <cell r="J78">
            <v>0</v>
          </cell>
          <cell r="K78">
            <v>1</v>
          </cell>
          <cell r="L78">
            <v>1</v>
          </cell>
        </row>
        <row r="79">
          <cell r="H79" t="str">
            <v>105480-P.S.R. QUILIMARI</v>
          </cell>
          <cell r="I79">
            <v>2</v>
          </cell>
          <cell r="J79">
            <v>3</v>
          </cell>
          <cell r="K79">
            <v>1</v>
          </cell>
          <cell r="L79">
            <v>6</v>
          </cell>
        </row>
        <row r="80">
          <cell r="H80" t="str">
            <v>105511-P.S.R. LOS CONDORES</v>
          </cell>
          <cell r="I80">
            <v>2</v>
          </cell>
          <cell r="J80">
            <v>2</v>
          </cell>
          <cell r="K80">
            <v>1</v>
          </cell>
          <cell r="L80">
            <v>5</v>
          </cell>
        </row>
        <row r="81">
          <cell r="H81" t="str">
            <v>04204-SALAMANCA</v>
          </cell>
          <cell r="I81">
            <v>15</v>
          </cell>
          <cell r="J81">
            <v>27</v>
          </cell>
          <cell r="K81">
            <v>15</v>
          </cell>
          <cell r="L81">
            <v>57</v>
          </cell>
        </row>
        <row r="82">
          <cell r="H82" t="str">
            <v>105104-HOSPITAL SALAMANCA</v>
          </cell>
          <cell r="I82">
            <v>8</v>
          </cell>
          <cell r="J82">
            <v>13</v>
          </cell>
          <cell r="K82">
            <v>8</v>
          </cell>
          <cell r="L82">
            <v>29</v>
          </cell>
        </row>
        <row r="83">
          <cell r="H83" t="str">
            <v xml:space="preserve">105452-P.S.R. CUNCUMEN                 </v>
          </cell>
          <cell r="I83">
            <v>1</v>
          </cell>
          <cell r="J83">
            <v>1</v>
          </cell>
          <cell r="K83">
            <v>0</v>
          </cell>
          <cell r="L83">
            <v>2</v>
          </cell>
        </row>
        <row r="84">
          <cell r="H84" t="str">
            <v>105453-P.S.R. TRANQUILLA</v>
          </cell>
          <cell r="I84">
            <v>2</v>
          </cell>
          <cell r="J84">
            <v>2</v>
          </cell>
          <cell r="K84">
            <v>1</v>
          </cell>
          <cell r="L84">
            <v>5</v>
          </cell>
        </row>
        <row r="85">
          <cell r="H85" t="str">
            <v>105455-P.S.R. CHILLEPIN</v>
          </cell>
          <cell r="I85">
            <v>2</v>
          </cell>
          <cell r="J85">
            <v>4</v>
          </cell>
          <cell r="K85">
            <v>1</v>
          </cell>
          <cell r="L85">
            <v>7</v>
          </cell>
        </row>
        <row r="86">
          <cell r="H86" t="str">
            <v>105456-P.S.R. LLIMPO</v>
          </cell>
          <cell r="I86"/>
          <cell r="J86">
            <v>0</v>
          </cell>
          <cell r="K86"/>
          <cell r="L86">
            <v>0</v>
          </cell>
        </row>
        <row r="87">
          <cell r="H87" t="str">
            <v>105457-P.S.R. SAN AGUSTIN</v>
          </cell>
          <cell r="I87"/>
          <cell r="J87">
            <v>1</v>
          </cell>
          <cell r="K87"/>
          <cell r="L87">
            <v>1</v>
          </cell>
        </row>
        <row r="88">
          <cell r="H88" t="str">
            <v>105458-P.S.R. TAHUINCO</v>
          </cell>
          <cell r="I88"/>
          <cell r="J88">
            <v>3</v>
          </cell>
          <cell r="K88">
            <v>2</v>
          </cell>
          <cell r="L88">
            <v>5</v>
          </cell>
        </row>
        <row r="89">
          <cell r="H89" t="str">
            <v>105491-P.S.R. QUELEN BAJO</v>
          </cell>
          <cell r="I89">
            <v>2</v>
          </cell>
          <cell r="J89">
            <v>2</v>
          </cell>
          <cell r="K89">
            <v>1</v>
          </cell>
          <cell r="L89">
            <v>5</v>
          </cell>
        </row>
        <row r="90">
          <cell r="H90" t="str">
            <v>105492-P.S.R. CAMISA</v>
          </cell>
          <cell r="I90">
            <v>0</v>
          </cell>
          <cell r="J90">
            <v>0</v>
          </cell>
          <cell r="K90"/>
          <cell r="L90">
            <v>0</v>
          </cell>
        </row>
        <row r="91">
          <cell r="H91" t="str">
            <v>105501-P.S.R. ARBOLEDA GRANDE</v>
          </cell>
          <cell r="I91"/>
          <cell r="J91">
            <v>1</v>
          </cell>
          <cell r="K91">
            <v>2</v>
          </cell>
          <cell r="L91">
            <v>3</v>
          </cell>
        </row>
        <row r="92">
          <cell r="H92" t="str">
            <v>04301-OVALLE</v>
          </cell>
          <cell r="I92">
            <v>104</v>
          </cell>
          <cell r="J92">
            <v>80</v>
          </cell>
          <cell r="K92">
            <v>120</v>
          </cell>
          <cell r="L92">
            <v>304</v>
          </cell>
        </row>
        <row r="93">
          <cell r="H93" t="str">
            <v>105315-CES. RURAL C. DE TAMAYA</v>
          </cell>
          <cell r="I93">
            <v>5</v>
          </cell>
          <cell r="J93">
            <v>2</v>
          </cell>
          <cell r="K93">
            <v>5</v>
          </cell>
          <cell r="L93">
            <v>12</v>
          </cell>
        </row>
        <row r="94">
          <cell r="H94" t="str">
            <v>105317-CES. JORGE JORDAN D.</v>
          </cell>
          <cell r="I94">
            <v>27</v>
          </cell>
          <cell r="J94">
            <v>13</v>
          </cell>
          <cell r="K94">
            <v>32</v>
          </cell>
          <cell r="L94">
            <v>72</v>
          </cell>
        </row>
        <row r="95">
          <cell r="H95" t="str">
            <v>105322-CES. MARCOS MACUADA</v>
          </cell>
          <cell r="I95">
            <v>45</v>
          </cell>
          <cell r="J95">
            <v>44</v>
          </cell>
          <cell r="K95">
            <v>42</v>
          </cell>
          <cell r="L95">
            <v>131</v>
          </cell>
        </row>
        <row r="96">
          <cell r="H96" t="str">
            <v>105324-CES. SOTAQUI</v>
          </cell>
          <cell r="I96">
            <v>4</v>
          </cell>
          <cell r="J96">
            <v>2</v>
          </cell>
          <cell r="K96">
            <v>7</v>
          </cell>
          <cell r="L96">
            <v>13</v>
          </cell>
        </row>
        <row r="97">
          <cell r="H97" t="str">
            <v>105415-P.S.R. BARRAZA</v>
          </cell>
          <cell r="I97"/>
          <cell r="J97">
            <v>2</v>
          </cell>
          <cell r="K97">
            <v>2</v>
          </cell>
          <cell r="L97">
            <v>4</v>
          </cell>
        </row>
        <row r="98">
          <cell r="H98" t="str">
            <v xml:space="preserve">105416-P.S.R. CAMARICO                  </v>
          </cell>
          <cell r="I98">
            <v>1</v>
          </cell>
          <cell r="J98">
            <v>1</v>
          </cell>
          <cell r="K98">
            <v>0</v>
          </cell>
          <cell r="L98">
            <v>2</v>
          </cell>
        </row>
        <row r="99">
          <cell r="H99" t="str">
            <v>105417-P.S.R. ALCONES BAJOS</v>
          </cell>
          <cell r="I99">
            <v>1</v>
          </cell>
          <cell r="J99">
            <v>0</v>
          </cell>
          <cell r="K99"/>
          <cell r="L99">
            <v>1</v>
          </cell>
        </row>
        <row r="100">
          <cell r="H100" t="str">
            <v>105419-P.S.R. LAS SOSSAS</v>
          </cell>
          <cell r="I100"/>
          <cell r="J100"/>
          <cell r="K100">
            <v>1</v>
          </cell>
          <cell r="L100">
            <v>1</v>
          </cell>
        </row>
        <row r="101">
          <cell r="H101" t="str">
            <v>105437-P.S.R. CHALINGA</v>
          </cell>
          <cell r="I101">
            <v>0</v>
          </cell>
          <cell r="J101"/>
          <cell r="K101"/>
          <cell r="L101">
            <v>0</v>
          </cell>
        </row>
        <row r="102">
          <cell r="H102" t="str">
            <v>105439-P.S.R. CERRO BLANCO</v>
          </cell>
          <cell r="I102">
            <v>1</v>
          </cell>
          <cell r="J102">
            <v>0</v>
          </cell>
          <cell r="K102"/>
          <cell r="L102">
            <v>1</v>
          </cell>
        </row>
        <row r="103">
          <cell r="H103" t="str">
            <v>105507-P.S.R. HUAMALATA</v>
          </cell>
          <cell r="I103">
            <v>2</v>
          </cell>
          <cell r="J103">
            <v>2</v>
          </cell>
          <cell r="K103">
            <v>2</v>
          </cell>
          <cell r="L103">
            <v>6</v>
          </cell>
        </row>
        <row r="104">
          <cell r="H104" t="str">
            <v>105510-P.S.R. RECOLETA</v>
          </cell>
          <cell r="I104">
            <v>1</v>
          </cell>
          <cell r="J104">
            <v>1</v>
          </cell>
          <cell r="K104">
            <v>2</v>
          </cell>
          <cell r="L104">
            <v>4</v>
          </cell>
        </row>
        <row r="105">
          <cell r="H105" t="str">
            <v>105722-CECOF SAN JOSE DE LA DEHESA</v>
          </cell>
          <cell r="I105">
            <v>10</v>
          </cell>
          <cell r="J105">
            <v>5</v>
          </cell>
          <cell r="K105">
            <v>8</v>
          </cell>
          <cell r="L105">
            <v>23</v>
          </cell>
        </row>
        <row r="106">
          <cell r="H106" t="str">
            <v>105723-CECOF LIMARI</v>
          </cell>
          <cell r="I106">
            <v>6</v>
          </cell>
          <cell r="J106">
            <v>4</v>
          </cell>
          <cell r="K106">
            <v>12</v>
          </cell>
          <cell r="L106">
            <v>22</v>
          </cell>
        </row>
        <row r="107">
          <cell r="H107" t="str">
            <v>200258-CECOF LOS COPIHUES</v>
          </cell>
          <cell r="I107">
            <v>0</v>
          </cell>
          <cell r="J107">
            <v>3</v>
          </cell>
          <cell r="K107">
            <v>5</v>
          </cell>
          <cell r="L107">
            <v>8</v>
          </cell>
        </row>
        <row r="108">
          <cell r="H108" t="str">
            <v>200367-CECOF COLONIA LIMARÍ</v>
          </cell>
          <cell r="I108">
            <v>1</v>
          </cell>
          <cell r="J108">
            <v>1</v>
          </cell>
          <cell r="K108">
            <v>2</v>
          </cell>
          <cell r="L108">
            <v>4</v>
          </cell>
        </row>
        <row r="109">
          <cell r="H109" t="str">
            <v>04302-COMBARBALÁ</v>
          </cell>
          <cell r="I109">
            <v>14</v>
          </cell>
          <cell r="J109">
            <v>5</v>
          </cell>
          <cell r="K109">
            <v>10</v>
          </cell>
          <cell r="L109">
            <v>29</v>
          </cell>
        </row>
        <row r="110">
          <cell r="H110" t="str">
            <v>105105-HOSPITAL COMBARBALÁ</v>
          </cell>
          <cell r="I110">
            <v>8</v>
          </cell>
          <cell r="J110">
            <v>3</v>
          </cell>
          <cell r="K110">
            <v>8</v>
          </cell>
          <cell r="L110">
            <v>19</v>
          </cell>
        </row>
        <row r="111">
          <cell r="H111" t="str">
            <v>105434-P.S.R. SAN MARCOS</v>
          </cell>
          <cell r="I111">
            <v>1</v>
          </cell>
          <cell r="J111">
            <v>1</v>
          </cell>
          <cell r="K111">
            <v>1</v>
          </cell>
          <cell r="L111">
            <v>3</v>
          </cell>
        </row>
        <row r="112">
          <cell r="H112" t="str">
            <v>105441-P.S.R. MANQUEHUA</v>
          </cell>
          <cell r="I112"/>
          <cell r="J112">
            <v>0</v>
          </cell>
          <cell r="K112">
            <v>0</v>
          </cell>
          <cell r="L112">
            <v>0</v>
          </cell>
        </row>
        <row r="113">
          <cell r="H113" t="str">
            <v xml:space="preserve">105459-P.S.R. BARRANCAS                </v>
          </cell>
          <cell r="I113">
            <v>0</v>
          </cell>
          <cell r="J113">
            <v>1</v>
          </cell>
          <cell r="K113"/>
          <cell r="L113">
            <v>1</v>
          </cell>
        </row>
        <row r="114">
          <cell r="H114" t="str">
            <v>105460-P.S.R. COGOTI 18</v>
          </cell>
          <cell r="I114">
            <v>1</v>
          </cell>
          <cell r="J114"/>
          <cell r="K114"/>
          <cell r="L114">
            <v>1</v>
          </cell>
        </row>
        <row r="115">
          <cell r="H115" t="str">
            <v>105462-P.S.R. EL SAUCE</v>
          </cell>
          <cell r="I115">
            <v>0</v>
          </cell>
          <cell r="J115">
            <v>0</v>
          </cell>
          <cell r="K115"/>
          <cell r="L115">
            <v>0</v>
          </cell>
        </row>
        <row r="116">
          <cell r="H116" t="str">
            <v>105463-P.S.R. QUILITAPIA</v>
          </cell>
          <cell r="I116">
            <v>2</v>
          </cell>
          <cell r="J116">
            <v>0</v>
          </cell>
          <cell r="K116">
            <v>0</v>
          </cell>
          <cell r="L116">
            <v>2</v>
          </cell>
        </row>
        <row r="117">
          <cell r="H117" t="str">
            <v>105464-P.S.R. LA LIGUA</v>
          </cell>
          <cell r="I117">
            <v>0</v>
          </cell>
          <cell r="J117">
            <v>0</v>
          </cell>
          <cell r="K117"/>
          <cell r="L117">
            <v>0</v>
          </cell>
        </row>
        <row r="118">
          <cell r="H118" t="str">
            <v>105465-P.S.R. RAMADILLA</v>
          </cell>
          <cell r="I118">
            <v>1</v>
          </cell>
          <cell r="J118"/>
          <cell r="K118">
            <v>1</v>
          </cell>
          <cell r="L118">
            <v>2</v>
          </cell>
        </row>
        <row r="119">
          <cell r="H119" t="str">
            <v>105466-P.S.R. VALLE HERMOSO</v>
          </cell>
          <cell r="I119">
            <v>0</v>
          </cell>
          <cell r="J119"/>
          <cell r="K119"/>
          <cell r="L119">
            <v>0</v>
          </cell>
        </row>
        <row r="120">
          <cell r="H120" t="str">
            <v>105490-P.S.R. EL DURAZNO</v>
          </cell>
          <cell r="I120">
            <v>1</v>
          </cell>
          <cell r="J120"/>
          <cell r="K120">
            <v>0</v>
          </cell>
          <cell r="L120">
            <v>1</v>
          </cell>
        </row>
        <row r="121">
          <cell r="H121" t="str">
            <v>04303-MONTE PATRIA</v>
          </cell>
          <cell r="I121">
            <v>34</v>
          </cell>
          <cell r="J121">
            <v>19</v>
          </cell>
          <cell r="K121">
            <v>38</v>
          </cell>
          <cell r="L121">
            <v>91</v>
          </cell>
        </row>
        <row r="122">
          <cell r="H122" t="str">
            <v>105307-CES. RURAL MONTE PATRIA</v>
          </cell>
          <cell r="I122">
            <v>7</v>
          </cell>
          <cell r="J122">
            <v>11</v>
          </cell>
          <cell r="K122">
            <v>6</v>
          </cell>
          <cell r="L122">
            <v>24</v>
          </cell>
        </row>
        <row r="123">
          <cell r="H123" t="str">
            <v>105311-CES. RURAL CHAÑARAL ALTO</v>
          </cell>
          <cell r="I123">
            <v>10</v>
          </cell>
          <cell r="J123">
            <v>2</v>
          </cell>
          <cell r="K123">
            <v>4</v>
          </cell>
          <cell r="L123">
            <v>16</v>
          </cell>
        </row>
        <row r="124">
          <cell r="H124" t="str">
            <v>105312-CES. RURAL CAREN</v>
          </cell>
          <cell r="I124">
            <v>1</v>
          </cell>
          <cell r="J124">
            <v>0</v>
          </cell>
          <cell r="K124">
            <v>3</v>
          </cell>
          <cell r="L124">
            <v>4</v>
          </cell>
        </row>
        <row r="125">
          <cell r="H125" t="str">
            <v>105318-CES. RURAL EL PALQUI</v>
          </cell>
          <cell r="I125">
            <v>11</v>
          </cell>
          <cell r="J125">
            <v>4</v>
          </cell>
          <cell r="K125">
            <v>17</v>
          </cell>
          <cell r="L125">
            <v>32</v>
          </cell>
        </row>
        <row r="126">
          <cell r="H126" t="str">
            <v>105425-P.S.R. CHILECITO</v>
          </cell>
          <cell r="I126">
            <v>0</v>
          </cell>
          <cell r="J126">
            <v>0</v>
          </cell>
          <cell r="K126">
            <v>2</v>
          </cell>
          <cell r="L126">
            <v>2</v>
          </cell>
        </row>
        <row r="127">
          <cell r="H127" t="str">
            <v>105427-P.S.R. HACIENDA VALDIVIA</v>
          </cell>
          <cell r="I127">
            <v>1</v>
          </cell>
          <cell r="J127"/>
          <cell r="K127">
            <v>0</v>
          </cell>
          <cell r="L127">
            <v>1</v>
          </cell>
        </row>
        <row r="128">
          <cell r="H128" t="str">
            <v>105428-P.S.R. HUATULAME</v>
          </cell>
          <cell r="I128"/>
          <cell r="J128">
            <v>2</v>
          </cell>
          <cell r="K128">
            <v>1</v>
          </cell>
          <cell r="L128">
            <v>3</v>
          </cell>
        </row>
        <row r="129">
          <cell r="H129" t="str">
            <v>105430-P.S.R. MIALQUI</v>
          </cell>
          <cell r="I129"/>
          <cell r="J129"/>
          <cell r="K129">
            <v>1</v>
          </cell>
          <cell r="L129">
            <v>1</v>
          </cell>
        </row>
        <row r="130">
          <cell r="H130" t="str">
            <v>105431-P.S.R. PEDREGAL</v>
          </cell>
          <cell r="I130">
            <v>0</v>
          </cell>
          <cell r="J130">
            <v>0</v>
          </cell>
          <cell r="K130">
            <v>0</v>
          </cell>
          <cell r="L130">
            <v>0</v>
          </cell>
        </row>
        <row r="131">
          <cell r="H131" t="str">
            <v>105432-P.S.R. RAPEL</v>
          </cell>
          <cell r="I131">
            <v>2</v>
          </cell>
          <cell r="J131">
            <v>0</v>
          </cell>
          <cell r="K131"/>
          <cell r="L131">
            <v>2</v>
          </cell>
        </row>
        <row r="132">
          <cell r="H132" t="str">
            <v>105435-P.S.R. TULAHUEN</v>
          </cell>
          <cell r="I132">
            <v>1</v>
          </cell>
          <cell r="J132">
            <v>0</v>
          </cell>
          <cell r="K132">
            <v>4</v>
          </cell>
          <cell r="L132">
            <v>5</v>
          </cell>
        </row>
        <row r="133">
          <cell r="H133" t="str">
            <v>105436-P.S.R. EL MAITEN</v>
          </cell>
          <cell r="I133">
            <v>1</v>
          </cell>
          <cell r="J133"/>
          <cell r="K133">
            <v>0</v>
          </cell>
          <cell r="L133">
            <v>1</v>
          </cell>
        </row>
        <row r="134">
          <cell r="H134" t="str">
            <v>105489-P.S.R. RAMADAS DE TULAHUEN</v>
          </cell>
          <cell r="I134">
            <v>0</v>
          </cell>
          <cell r="J134"/>
          <cell r="K134">
            <v>0</v>
          </cell>
          <cell r="L134">
            <v>0</v>
          </cell>
        </row>
        <row r="135">
          <cell r="H135" t="str">
            <v>04304-PUNITAQUI</v>
          </cell>
          <cell r="I135">
            <v>14</v>
          </cell>
          <cell r="J135">
            <v>8</v>
          </cell>
          <cell r="K135">
            <v>16</v>
          </cell>
          <cell r="L135">
            <v>38</v>
          </cell>
        </row>
        <row r="136">
          <cell r="H136" t="str">
            <v>105308-CES. RURAL PUNITAQUI</v>
          </cell>
          <cell r="I136">
            <v>14</v>
          </cell>
          <cell r="J136">
            <v>8</v>
          </cell>
          <cell r="K136">
            <v>16</v>
          </cell>
          <cell r="L136">
            <v>38</v>
          </cell>
        </row>
        <row r="137">
          <cell r="H137" t="str">
            <v>105440-P.S.R. DIVISADERO</v>
          </cell>
          <cell r="I137">
            <v>0</v>
          </cell>
          <cell r="J137"/>
          <cell r="K137"/>
          <cell r="L137">
            <v>0</v>
          </cell>
        </row>
        <row r="138">
          <cell r="H138" t="str">
            <v xml:space="preserve">105508-P.S.R. EL PARRAL DE QUILES  </v>
          </cell>
          <cell r="I138"/>
          <cell r="J138"/>
          <cell r="K138">
            <v>0</v>
          </cell>
          <cell r="L138">
            <v>0</v>
          </cell>
        </row>
        <row r="139">
          <cell r="H139" t="str">
            <v>04305-RIO HURTADO</v>
          </cell>
          <cell r="I139">
            <v>3</v>
          </cell>
          <cell r="J139">
            <v>1</v>
          </cell>
          <cell r="K139">
            <v>4</v>
          </cell>
          <cell r="L139">
            <v>8</v>
          </cell>
        </row>
        <row r="140">
          <cell r="H140" t="str">
            <v>105310-CES. RURAL PICHASCA</v>
          </cell>
          <cell r="I140">
            <v>3</v>
          </cell>
          <cell r="J140">
            <v>0</v>
          </cell>
          <cell r="K140">
            <v>3</v>
          </cell>
          <cell r="L140">
            <v>6</v>
          </cell>
        </row>
        <row r="141">
          <cell r="H141" t="str">
            <v>105409-P.S.R. EL CHAÑAR</v>
          </cell>
          <cell r="I141"/>
          <cell r="J141">
            <v>0</v>
          </cell>
          <cell r="K141">
            <v>0</v>
          </cell>
          <cell r="L141">
            <v>0</v>
          </cell>
        </row>
        <row r="142">
          <cell r="H142" t="str">
            <v>105410-P.S.R. HURTADO</v>
          </cell>
          <cell r="I142">
            <v>0</v>
          </cell>
          <cell r="J142"/>
          <cell r="K142">
            <v>0</v>
          </cell>
          <cell r="L142">
            <v>0</v>
          </cell>
        </row>
        <row r="143">
          <cell r="H143" t="str">
            <v>105411-P.S.R. LAS BREAS</v>
          </cell>
          <cell r="I143"/>
          <cell r="J143"/>
          <cell r="K143">
            <v>0</v>
          </cell>
          <cell r="L143">
            <v>0</v>
          </cell>
        </row>
        <row r="144">
          <cell r="H144" t="str">
            <v>105413-P.S.R. SAMO ALTO</v>
          </cell>
          <cell r="I144"/>
          <cell r="J144">
            <v>1</v>
          </cell>
          <cell r="K144">
            <v>0</v>
          </cell>
          <cell r="L144">
            <v>1</v>
          </cell>
        </row>
        <row r="145">
          <cell r="H145" t="str">
            <v>105414-P.S.R. SERON</v>
          </cell>
          <cell r="I145">
            <v>0</v>
          </cell>
          <cell r="J145"/>
          <cell r="K145">
            <v>1</v>
          </cell>
          <cell r="L145">
            <v>1</v>
          </cell>
        </row>
        <row r="146">
          <cell r="H146" t="str">
            <v>Total general</v>
          </cell>
          <cell r="I146">
            <v>724</v>
          </cell>
          <cell r="J146">
            <v>511</v>
          </cell>
          <cell r="K146">
            <v>715</v>
          </cell>
          <cell r="L146">
            <v>1950</v>
          </cell>
        </row>
      </sheetData>
      <sheetData sheetId="14"/>
      <sheetData sheetId="15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 t="str">
            <v>Total general</v>
          </cell>
        </row>
        <row r="5">
          <cell r="H5" t="str">
            <v>04101-LA SERENA</v>
          </cell>
          <cell r="I5">
            <v>22</v>
          </cell>
          <cell r="J5">
            <v>16</v>
          </cell>
          <cell r="K5">
            <v>151</v>
          </cell>
          <cell r="L5">
            <v>189</v>
          </cell>
        </row>
        <row r="6">
          <cell r="H6" t="str">
            <v>105300-CES. CARDENAL CARO</v>
          </cell>
          <cell r="I6">
            <v>2</v>
          </cell>
          <cell r="J6"/>
          <cell r="K6">
            <v>2</v>
          </cell>
          <cell r="L6">
            <v>4</v>
          </cell>
        </row>
        <row r="7">
          <cell r="H7" t="str">
            <v>105301-CES. LAS COMPAÑIAS</v>
          </cell>
          <cell r="I7">
            <v>5</v>
          </cell>
          <cell r="J7"/>
          <cell r="K7">
            <v>17</v>
          </cell>
          <cell r="L7">
            <v>22</v>
          </cell>
        </row>
        <row r="8">
          <cell r="H8" t="str">
            <v>105313-CES. SCHAFFHAUSER</v>
          </cell>
          <cell r="I8"/>
          <cell r="J8">
            <v>1</v>
          </cell>
          <cell r="K8">
            <v>95</v>
          </cell>
          <cell r="L8">
            <v>96</v>
          </cell>
        </row>
        <row r="9">
          <cell r="H9" t="str">
            <v>105319-CES. CARDENAL R.S.H.</v>
          </cell>
          <cell r="I9"/>
          <cell r="J9"/>
          <cell r="K9">
            <v>23</v>
          </cell>
          <cell r="L9">
            <v>23</v>
          </cell>
        </row>
        <row r="10">
          <cell r="H10" t="str">
            <v>105325-CESFAM JUAN PABLO II</v>
          </cell>
          <cell r="I10">
            <v>9</v>
          </cell>
          <cell r="J10">
            <v>5</v>
          </cell>
          <cell r="K10">
            <v>8</v>
          </cell>
          <cell r="L10">
            <v>22</v>
          </cell>
        </row>
        <row r="11">
          <cell r="H11" t="str">
            <v xml:space="preserve">105400-P.S.R. ALGARROBITO            </v>
          </cell>
          <cell r="I11">
            <v>2</v>
          </cell>
          <cell r="J11">
            <v>4</v>
          </cell>
          <cell r="K11">
            <v>2</v>
          </cell>
          <cell r="L11">
            <v>8</v>
          </cell>
        </row>
        <row r="12">
          <cell r="H12" t="str">
            <v>105402-P.S.R. EL ROMERO</v>
          </cell>
          <cell r="I12"/>
          <cell r="J12">
            <v>0</v>
          </cell>
          <cell r="K12"/>
          <cell r="L12">
            <v>0</v>
          </cell>
        </row>
        <row r="13">
          <cell r="H13" t="str">
            <v>105700-CECOF VILLA EL INDIO</v>
          </cell>
          <cell r="I13">
            <v>4</v>
          </cell>
          <cell r="J13">
            <v>1</v>
          </cell>
          <cell r="K13">
            <v>1</v>
          </cell>
          <cell r="L13">
            <v>6</v>
          </cell>
        </row>
        <row r="14">
          <cell r="H14" t="str">
            <v>105701-CECOF VILLA ALEMANIA</v>
          </cell>
          <cell r="I14">
            <v>0</v>
          </cell>
          <cell r="J14">
            <v>5</v>
          </cell>
          <cell r="K14">
            <v>1</v>
          </cell>
          <cell r="L14">
            <v>6</v>
          </cell>
        </row>
        <row r="15">
          <cell r="H15" t="str">
            <v>105702-CECOF VILLA LAMBERT</v>
          </cell>
          <cell r="I15"/>
          <cell r="J15"/>
          <cell r="K15">
            <v>1</v>
          </cell>
          <cell r="L15">
            <v>1</v>
          </cell>
        </row>
        <row r="16">
          <cell r="H16" t="str">
            <v>200402-CECOF ARCOS DE PINAMAR</v>
          </cell>
          <cell r="I16"/>
          <cell r="J16"/>
          <cell r="K16">
            <v>1</v>
          </cell>
          <cell r="L16">
            <v>1</v>
          </cell>
        </row>
        <row r="17">
          <cell r="H17" t="str">
            <v>04102-COQUIMBO</v>
          </cell>
          <cell r="I17">
            <v>105</v>
          </cell>
          <cell r="J17">
            <v>71</v>
          </cell>
          <cell r="K17">
            <v>86</v>
          </cell>
          <cell r="L17">
            <v>262</v>
          </cell>
        </row>
        <row r="18">
          <cell r="H18" t="str">
            <v>105303-CES. SAN JUAN</v>
          </cell>
          <cell r="I18">
            <v>21</v>
          </cell>
          <cell r="J18">
            <v>11</v>
          </cell>
          <cell r="K18">
            <v>8</v>
          </cell>
          <cell r="L18">
            <v>40</v>
          </cell>
        </row>
        <row r="19">
          <cell r="H19" t="str">
            <v>105304-CES. SANTA CECILIA</v>
          </cell>
          <cell r="I19">
            <v>10</v>
          </cell>
          <cell r="J19">
            <v>7</v>
          </cell>
          <cell r="K19">
            <v>14</v>
          </cell>
          <cell r="L19">
            <v>31</v>
          </cell>
        </row>
        <row r="20">
          <cell r="H20" t="str">
            <v>105305-CES. TIERRAS BLANCAS</v>
          </cell>
          <cell r="I20">
            <v>58</v>
          </cell>
          <cell r="J20">
            <v>44</v>
          </cell>
          <cell r="K20">
            <v>48</v>
          </cell>
          <cell r="L20">
            <v>150</v>
          </cell>
        </row>
        <row r="21">
          <cell r="H21" t="str">
            <v>105323-CES. DR. SERGIO AGUILAR</v>
          </cell>
          <cell r="I21">
            <v>5</v>
          </cell>
          <cell r="J21">
            <v>1</v>
          </cell>
          <cell r="K21">
            <v>5</v>
          </cell>
          <cell r="L21">
            <v>11</v>
          </cell>
        </row>
        <row r="22">
          <cell r="H22" t="str">
            <v>105406-P.S.R. PAN DE AZUCAR</v>
          </cell>
          <cell r="I22">
            <v>2</v>
          </cell>
          <cell r="J22">
            <v>4</v>
          </cell>
          <cell r="K22">
            <v>1</v>
          </cell>
          <cell r="L22">
            <v>7</v>
          </cell>
        </row>
        <row r="23">
          <cell r="H23" t="str">
            <v>105407-P.S.R. TAMBILLOS</v>
          </cell>
          <cell r="I23"/>
          <cell r="J23">
            <v>1</v>
          </cell>
          <cell r="K23"/>
          <cell r="L23">
            <v>1</v>
          </cell>
        </row>
        <row r="24">
          <cell r="H24" t="str">
            <v>105705-CECOF EL ALBA</v>
          </cell>
          <cell r="I24">
            <v>9</v>
          </cell>
          <cell r="J24">
            <v>3</v>
          </cell>
          <cell r="K24">
            <v>10</v>
          </cell>
          <cell r="L24">
            <v>22</v>
          </cell>
        </row>
        <row r="25">
          <cell r="H25" t="str">
            <v>04103-ANDACOLLO</v>
          </cell>
          <cell r="I25">
            <v>1</v>
          </cell>
          <cell r="J25"/>
          <cell r="K25"/>
          <cell r="L25">
            <v>1</v>
          </cell>
        </row>
        <row r="26">
          <cell r="H26" t="str">
            <v>105106-HOSPITAL ANDACOLLO</v>
          </cell>
          <cell r="I26">
            <v>1</v>
          </cell>
          <cell r="J26"/>
          <cell r="K26"/>
          <cell r="L26">
            <v>1</v>
          </cell>
        </row>
        <row r="27">
          <cell r="H27" t="str">
            <v>04106-VICUÑA</v>
          </cell>
          <cell r="I27">
            <v>3</v>
          </cell>
          <cell r="J27"/>
          <cell r="K27">
            <v>21</v>
          </cell>
          <cell r="L27">
            <v>24</v>
          </cell>
        </row>
        <row r="28">
          <cell r="H28" t="str">
            <v>105468-P.S.R. EL MOLLE</v>
          </cell>
          <cell r="I28">
            <v>3</v>
          </cell>
          <cell r="J28"/>
          <cell r="K28"/>
          <cell r="L28">
            <v>3</v>
          </cell>
        </row>
        <row r="29">
          <cell r="H29" t="str">
            <v>105471-P.S.R. PERALILLO</v>
          </cell>
          <cell r="I29"/>
          <cell r="J29"/>
          <cell r="K29">
            <v>7</v>
          </cell>
          <cell r="L29">
            <v>7</v>
          </cell>
        </row>
        <row r="30">
          <cell r="H30" t="str">
            <v>105472-P.S.R. RIVADAVIA</v>
          </cell>
          <cell r="I30"/>
          <cell r="J30"/>
          <cell r="K30">
            <v>13</v>
          </cell>
          <cell r="L30">
            <v>13</v>
          </cell>
        </row>
        <row r="31">
          <cell r="H31" t="str">
            <v>105502-P.S.R. CALINGASTA</v>
          </cell>
          <cell r="I31"/>
          <cell r="J31"/>
          <cell r="K31">
            <v>1</v>
          </cell>
          <cell r="L31">
            <v>1</v>
          </cell>
        </row>
        <row r="32">
          <cell r="H32" t="str">
            <v>04201-ILLAPEL</v>
          </cell>
          <cell r="I32"/>
          <cell r="J32"/>
          <cell r="K32">
            <v>86</v>
          </cell>
          <cell r="L32">
            <v>86</v>
          </cell>
        </row>
        <row r="33">
          <cell r="H33" t="str">
            <v>105326-CESFAM SAN RAFAEL</v>
          </cell>
          <cell r="I33"/>
          <cell r="J33"/>
          <cell r="K33">
            <v>26</v>
          </cell>
          <cell r="L33">
            <v>26</v>
          </cell>
        </row>
        <row r="34">
          <cell r="H34" t="str">
            <v xml:space="preserve">105443-P.S.R. CARCAMO                   </v>
          </cell>
          <cell r="I34"/>
          <cell r="J34"/>
          <cell r="K34">
            <v>7</v>
          </cell>
          <cell r="L34">
            <v>7</v>
          </cell>
        </row>
        <row r="35">
          <cell r="H35" t="str">
            <v>105448-P.S.R. SANTA VIRGINIA</v>
          </cell>
          <cell r="I35"/>
          <cell r="J35"/>
          <cell r="K35">
            <v>16</v>
          </cell>
          <cell r="L35">
            <v>16</v>
          </cell>
        </row>
        <row r="36">
          <cell r="H36" t="str">
            <v>105485-P.S.R. PLAN DE HORNOS</v>
          </cell>
          <cell r="I36"/>
          <cell r="J36"/>
          <cell r="K36">
            <v>37</v>
          </cell>
          <cell r="L36">
            <v>37</v>
          </cell>
        </row>
        <row r="37">
          <cell r="H37" t="str">
            <v>04203-LOS VILOS</v>
          </cell>
          <cell r="I37"/>
          <cell r="J37">
            <v>1</v>
          </cell>
          <cell r="K37"/>
          <cell r="L37">
            <v>1</v>
          </cell>
        </row>
        <row r="38">
          <cell r="H38" t="str">
            <v>105108-HOSPITAL LOS VILOS</v>
          </cell>
          <cell r="I38"/>
          <cell r="J38">
            <v>1</v>
          </cell>
          <cell r="K38"/>
          <cell r="L38">
            <v>1</v>
          </cell>
        </row>
        <row r="39">
          <cell r="H39" t="str">
            <v>04204-SALAMANCA</v>
          </cell>
          <cell r="I39"/>
          <cell r="J39"/>
          <cell r="K39">
            <v>11</v>
          </cell>
          <cell r="L39">
            <v>11</v>
          </cell>
        </row>
        <row r="40">
          <cell r="H40" t="str">
            <v>105491-P.S.R. QUELEN BAJO</v>
          </cell>
          <cell r="I40"/>
          <cell r="J40"/>
          <cell r="K40">
            <v>11</v>
          </cell>
          <cell r="L40">
            <v>11</v>
          </cell>
        </row>
        <row r="41">
          <cell r="H41" t="str">
            <v>04301-OVALLE</v>
          </cell>
          <cell r="I41">
            <v>12</v>
          </cell>
          <cell r="J41">
            <v>5</v>
          </cell>
          <cell r="K41">
            <v>26</v>
          </cell>
          <cell r="L41">
            <v>43</v>
          </cell>
        </row>
        <row r="42">
          <cell r="H42" t="str">
            <v>105317-CES. JORGE JORDAN D.</v>
          </cell>
          <cell r="I42"/>
          <cell r="J42"/>
          <cell r="K42">
            <v>17</v>
          </cell>
          <cell r="L42">
            <v>17</v>
          </cell>
        </row>
        <row r="43">
          <cell r="H43" t="str">
            <v>105723-CECOF LIMARI</v>
          </cell>
          <cell r="I43">
            <v>11</v>
          </cell>
          <cell r="J43">
            <v>4</v>
          </cell>
          <cell r="K43">
            <v>9</v>
          </cell>
          <cell r="L43">
            <v>24</v>
          </cell>
        </row>
        <row r="44">
          <cell r="H44" t="str">
            <v>200367-CECOF COLONIA LIMARÍ</v>
          </cell>
          <cell r="I44">
            <v>1</v>
          </cell>
          <cell r="J44">
            <v>1</v>
          </cell>
          <cell r="K44"/>
          <cell r="L44">
            <v>2</v>
          </cell>
        </row>
        <row r="45">
          <cell r="H45" t="str">
            <v>04303-MONTE PATRIA</v>
          </cell>
          <cell r="I45"/>
          <cell r="J45">
            <v>2</v>
          </cell>
          <cell r="K45">
            <v>6</v>
          </cell>
          <cell r="L45">
            <v>8</v>
          </cell>
        </row>
        <row r="46">
          <cell r="H46" t="str">
            <v>105307-CES. RURAL MONTE PATRIA</v>
          </cell>
          <cell r="I46"/>
          <cell r="J46">
            <v>2</v>
          </cell>
          <cell r="K46">
            <v>1</v>
          </cell>
          <cell r="L46">
            <v>3</v>
          </cell>
        </row>
        <row r="47">
          <cell r="H47" t="str">
            <v>105311-CES. RURAL CHAÑARAL ALTO</v>
          </cell>
          <cell r="I47"/>
          <cell r="J47"/>
          <cell r="K47">
            <v>5</v>
          </cell>
          <cell r="L47">
            <v>5</v>
          </cell>
        </row>
        <row r="48">
          <cell r="H48" t="str">
            <v>Total general</v>
          </cell>
          <cell r="I48">
            <v>143</v>
          </cell>
          <cell r="J48">
            <v>95</v>
          </cell>
          <cell r="K48">
            <v>387</v>
          </cell>
          <cell r="L48">
            <v>625</v>
          </cell>
        </row>
      </sheetData>
      <sheetData sheetId="16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 t="str">
            <v>Total general</v>
          </cell>
        </row>
        <row r="5">
          <cell r="H5" t="str">
            <v>04101-LA SERENA</v>
          </cell>
          <cell r="I5">
            <v>504</v>
          </cell>
          <cell r="J5">
            <v>355</v>
          </cell>
          <cell r="K5">
            <v>1068</v>
          </cell>
          <cell r="L5">
            <v>1927</v>
          </cell>
        </row>
        <row r="6">
          <cell r="H6" t="str">
            <v>105300-CES. CARDENAL CARO</v>
          </cell>
          <cell r="I6">
            <v>48</v>
          </cell>
          <cell r="J6">
            <v>70</v>
          </cell>
          <cell r="K6">
            <v>133</v>
          </cell>
          <cell r="L6">
            <v>251</v>
          </cell>
        </row>
        <row r="7">
          <cell r="H7" t="str">
            <v>105301-CES. LAS COMPAÑIAS</v>
          </cell>
          <cell r="I7">
            <v>3</v>
          </cell>
          <cell r="J7">
            <v>33</v>
          </cell>
          <cell r="K7">
            <v>111</v>
          </cell>
          <cell r="L7">
            <v>147</v>
          </cell>
        </row>
        <row r="8">
          <cell r="H8" t="str">
            <v>105302-CES. PEDRO AGUIRRE C.</v>
          </cell>
          <cell r="I8">
            <v>47</v>
          </cell>
          <cell r="J8">
            <v>52</v>
          </cell>
          <cell r="K8">
            <v>59</v>
          </cell>
          <cell r="L8">
            <v>158</v>
          </cell>
        </row>
        <row r="9">
          <cell r="H9" t="str">
            <v>105313-CES. SCHAFFHAUSER</v>
          </cell>
          <cell r="I9">
            <v>294</v>
          </cell>
          <cell r="J9">
            <v>16</v>
          </cell>
          <cell r="K9">
            <v>603</v>
          </cell>
          <cell r="L9">
            <v>913</v>
          </cell>
        </row>
        <row r="10">
          <cell r="H10" t="str">
            <v>105319-CES. CARDENAL R.S.H.</v>
          </cell>
          <cell r="I10">
            <v>63</v>
          </cell>
          <cell r="J10">
            <v>92</v>
          </cell>
          <cell r="K10">
            <v>71</v>
          </cell>
          <cell r="L10">
            <v>226</v>
          </cell>
        </row>
        <row r="11">
          <cell r="H11" t="str">
            <v>105325-CESFAM JUAN PABLO II</v>
          </cell>
          <cell r="I11">
            <v>17</v>
          </cell>
          <cell r="J11">
            <v>36</v>
          </cell>
          <cell r="K11">
            <v>25</v>
          </cell>
          <cell r="L11">
            <v>78</v>
          </cell>
        </row>
        <row r="12">
          <cell r="H12" t="str">
            <v xml:space="preserve">105400-P.S.R. ALGARROBITO            </v>
          </cell>
          <cell r="I12"/>
          <cell r="J12"/>
          <cell r="K12">
            <v>4</v>
          </cell>
          <cell r="L12">
            <v>4</v>
          </cell>
        </row>
        <row r="13">
          <cell r="H13" t="str">
            <v>105402-P.S.R. EL ROMERO</v>
          </cell>
          <cell r="I13"/>
          <cell r="J13"/>
          <cell r="K13">
            <v>1</v>
          </cell>
          <cell r="L13">
            <v>1</v>
          </cell>
        </row>
        <row r="14">
          <cell r="H14" t="str">
            <v>105499-P.S.R. LAMBERT</v>
          </cell>
          <cell r="I14"/>
          <cell r="J14"/>
          <cell r="K14">
            <v>2</v>
          </cell>
          <cell r="L14">
            <v>2</v>
          </cell>
        </row>
        <row r="15">
          <cell r="H15" t="str">
            <v>105700-CECOF VILLA EL INDIO</v>
          </cell>
          <cell r="I15">
            <v>8</v>
          </cell>
          <cell r="J15">
            <v>16</v>
          </cell>
          <cell r="K15">
            <v>12</v>
          </cell>
          <cell r="L15">
            <v>36</v>
          </cell>
        </row>
        <row r="16">
          <cell r="H16" t="str">
            <v>200402-CECOF ARCOS DE PINAMAR</v>
          </cell>
          <cell r="I16">
            <v>24</v>
          </cell>
          <cell r="J16">
            <v>40</v>
          </cell>
          <cell r="K16">
            <v>47</v>
          </cell>
          <cell r="L16">
            <v>111</v>
          </cell>
        </row>
        <row r="17">
          <cell r="H17" t="str">
            <v>04102-COQUIMBO</v>
          </cell>
          <cell r="I17">
            <v>470</v>
          </cell>
          <cell r="J17">
            <v>465</v>
          </cell>
          <cell r="K17">
            <v>489</v>
          </cell>
          <cell r="L17">
            <v>1424</v>
          </cell>
        </row>
        <row r="18">
          <cell r="H18" t="str">
            <v>105303-CES. SAN JUAN</v>
          </cell>
          <cell r="I18">
            <v>56</v>
          </cell>
          <cell r="J18">
            <v>69</v>
          </cell>
          <cell r="K18">
            <v>81</v>
          </cell>
          <cell r="L18">
            <v>206</v>
          </cell>
        </row>
        <row r="19">
          <cell r="H19" t="str">
            <v>105304-CES. SANTA CECILIA</v>
          </cell>
          <cell r="I19">
            <v>68</v>
          </cell>
          <cell r="J19">
            <v>97</v>
          </cell>
          <cell r="K19">
            <v>80</v>
          </cell>
          <cell r="L19">
            <v>245</v>
          </cell>
        </row>
        <row r="20">
          <cell r="H20" t="str">
            <v>105305-CES. TIERRAS BLANCAS</v>
          </cell>
          <cell r="I20">
            <v>72</v>
          </cell>
          <cell r="J20">
            <v>60</v>
          </cell>
          <cell r="K20">
            <v>101</v>
          </cell>
          <cell r="L20">
            <v>233</v>
          </cell>
        </row>
        <row r="21">
          <cell r="H21" t="str">
            <v>105321-CES. RURAL  TONGOY</v>
          </cell>
          <cell r="I21">
            <v>20</v>
          </cell>
          <cell r="J21">
            <v>17</v>
          </cell>
          <cell r="K21">
            <v>27</v>
          </cell>
          <cell r="L21">
            <v>64</v>
          </cell>
        </row>
        <row r="22">
          <cell r="H22" t="str">
            <v>105323-CES. DR. SERGIO AGUILAR</v>
          </cell>
          <cell r="I22">
            <v>164</v>
          </cell>
          <cell r="J22">
            <v>138</v>
          </cell>
          <cell r="K22">
            <v>125</v>
          </cell>
          <cell r="L22">
            <v>427</v>
          </cell>
        </row>
        <row r="23">
          <cell r="H23" t="str">
            <v>105405-P.S.R. GUANAQUEROS</v>
          </cell>
          <cell r="I23">
            <v>4</v>
          </cell>
          <cell r="J23">
            <v>5</v>
          </cell>
          <cell r="K23">
            <v>5</v>
          </cell>
          <cell r="L23">
            <v>14</v>
          </cell>
        </row>
        <row r="24">
          <cell r="H24" t="str">
            <v>105406-P.S.R. PAN DE AZUCAR</v>
          </cell>
          <cell r="I24">
            <v>31</v>
          </cell>
          <cell r="J24">
            <v>23</v>
          </cell>
          <cell r="K24">
            <v>17</v>
          </cell>
          <cell r="L24">
            <v>71</v>
          </cell>
        </row>
        <row r="25">
          <cell r="H25" t="str">
            <v>105705-CECOF EL ALBA</v>
          </cell>
          <cell r="I25">
            <v>24</v>
          </cell>
          <cell r="J25">
            <v>24</v>
          </cell>
          <cell r="K25">
            <v>21</v>
          </cell>
          <cell r="L25">
            <v>69</v>
          </cell>
        </row>
        <row r="26">
          <cell r="H26" t="str">
            <v>200273-CECOF PUNTA MIRA</v>
          </cell>
          <cell r="I26">
            <v>31</v>
          </cell>
          <cell r="J26">
            <v>32</v>
          </cell>
          <cell r="K26">
            <v>32</v>
          </cell>
          <cell r="L26">
            <v>95</v>
          </cell>
        </row>
        <row r="27">
          <cell r="H27" t="str">
            <v>04103-ANDACOLLO</v>
          </cell>
          <cell r="I27"/>
          <cell r="J27">
            <v>6</v>
          </cell>
          <cell r="K27">
            <v>2</v>
          </cell>
          <cell r="L27">
            <v>8</v>
          </cell>
        </row>
        <row r="28">
          <cell r="H28" t="str">
            <v>105106-HOSPITAL ANDACOLLO</v>
          </cell>
          <cell r="I28"/>
          <cell r="J28">
            <v>6</v>
          </cell>
          <cell r="K28">
            <v>2</v>
          </cell>
          <cell r="L28">
            <v>8</v>
          </cell>
        </row>
        <row r="29">
          <cell r="H29" t="str">
            <v>04105-PAIHUANO</v>
          </cell>
          <cell r="I29"/>
          <cell r="J29"/>
          <cell r="K29">
            <v>0</v>
          </cell>
          <cell r="L29">
            <v>0</v>
          </cell>
        </row>
        <row r="30">
          <cell r="H30" t="str">
            <v>105306-CES. PAIHUANO</v>
          </cell>
          <cell r="I30"/>
          <cell r="J30"/>
          <cell r="K30">
            <v>0</v>
          </cell>
          <cell r="L30">
            <v>0</v>
          </cell>
        </row>
        <row r="31">
          <cell r="H31" t="str">
            <v>04106-VICUÑA</v>
          </cell>
          <cell r="I31">
            <v>40</v>
          </cell>
          <cell r="J31">
            <v>44</v>
          </cell>
          <cell r="K31">
            <v>62</v>
          </cell>
          <cell r="L31">
            <v>146</v>
          </cell>
        </row>
        <row r="32">
          <cell r="H32" t="str">
            <v>105107-HOSPITAL VICUÑA</v>
          </cell>
          <cell r="I32">
            <v>25</v>
          </cell>
          <cell r="J32">
            <v>21</v>
          </cell>
          <cell r="K32">
            <v>45</v>
          </cell>
          <cell r="L32">
            <v>91</v>
          </cell>
        </row>
        <row r="33">
          <cell r="H33" t="str">
            <v>105467-P.S.R. DIAGUITAS</v>
          </cell>
          <cell r="I33">
            <v>10</v>
          </cell>
          <cell r="J33">
            <v>13</v>
          </cell>
          <cell r="K33">
            <v>1</v>
          </cell>
          <cell r="L33">
            <v>24</v>
          </cell>
        </row>
        <row r="34">
          <cell r="H34" t="str">
            <v>105469-P.S.R. EL TAMBO</v>
          </cell>
          <cell r="I34"/>
          <cell r="J34">
            <v>4</v>
          </cell>
          <cell r="K34">
            <v>9</v>
          </cell>
          <cell r="L34">
            <v>13</v>
          </cell>
        </row>
        <row r="35">
          <cell r="H35" t="str">
            <v>105502-P.S.R. CALINGASTA</v>
          </cell>
          <cell r="I35">
            <v>5</v>
          </cell>
          <cell r="J35">
            <v>6</v>
          </cell>
          <cell r="K35">
            <v>7</v>
          </cell>
          <cell r="L35">
            <v>18</v>
          </cell>
        </row>
        <row r="36">
          <cell r="H36" t="str">
            <v>04201-ILLAPEL</v>
          </cell>
          <cell r="I36">
            <v>98</v>
          </cell>
          <cell r="J36">
            <v>111</v>
          </cell>
          <cell r="K36">
            <v>80</v>
          </cell>
          <cell r="L36">
            <v>289</v>
          </cell>
        </row>
        <row r="37">
          <cell r="H37" t="str">
            <v>105326-CESFAM SAN RAFAEL</v>
          </cell>
          <cell r="I37">
            <v>23</v>
          </cell>
          <cell r="J37">
            <v>21</v>
          </cell>
          <cell r="K37">
            <v>12</v>
          </cell>
          <cell r="L37">
            <v>56</v>
          </cell>
        </row>
        <row r="38">
          <cell r="H38" t="str">
            <v xml:space="preserve">105443-P.S.R. CARCAMO                   </v>
          </cell>
          <cell r="I38"/>
          <cell r="J38">
            <v>1</v>
          </cell>
          <cell r="K38">
            <v>2</v>
          </cell>
          <cell r="L38">
            <v>3</v>
          </cell>
        </row>
        <row r="39">
          <cell r="H39" t="str">
            <v>105444-P.S.R. HUINTIL</v>
          </cell>
          <cell r="I39">
            <v>3</v>
          </cell>
          <cell r="J39">
            <v>1</v>
          </cell>
          <cell r="K39">
            <v>1</v>
          </cell>
          <cell r="L39">
            <v>5</v>
          </cell>
        </row>
        <row r="40">
          <cell r="H40" t="str">
            <v>105445-P.S.R. LIMAHUIDA</v>
          </cell>
          <cell r="I40">
            <v>1</v>
          </cell>
          <cell r="J40">
            <v>3</v>
          </cell>
          <cell r="K40"/>
          <cell r="L40">
            <v>4</v>
          </cell>
        </row>
        <row r="41">
          <cell r="H41" t="str">
            <v>105447-P.S.R. PERALILLO</v>
          </cell>
          <cell r="I41">
            <v>1</v>
          </cell>
          <cell r="J41">
            <v>2</v>
          </cell>
          <cell r="K41">
            <v>3</v>
          </cell>
          <cell r="L41">
            <v>6</v>
          </cell>
        </row>
        <row r="42">
          <cell r="H42" t="str">
            <v>105448-P.S.R. SANTA VIRGINIA</v>
          </cell>
          <cell r="I42"/>
          <cell r="J42">
            <v>0</v>
          </cell>
          <cell r="K42"/>
          <cell r="L42">
            <v>0</v>
          </cell>
        </row>
        <row r="43">
          <cell r="H43" t="str">
            <v>105485-P.S.R. PLAN DE HORNOS</v>
          </cell>
          <cell r="I43">
            <v>1</v>
          </cell>
          <cell r="J43"/>
          <cell r="K43"/>
          <cell r="L43">
            <v>1</v>
          </cell>
        </row>
        <row r="44">
          <cell r="H44" t="str">
            <v>105486-P.S.R. TUNGA SUR</v>
          </cell>
          <cell r="I44"/>
          <cell r="J44"/>
          <cell r="K44">
            <v>1</v>
          </cell>
          <cell r="L44">
            <v>1</v>
          </cell>
        </row>
        <row r="45">
          <cell r="H45" t="str">
            <v>105487-P.S.R. CAÑAS UNO</v>
          </cell>
          <cell r="I45">
            <v>7</v>
          </cell>
          <cell r="J45">
            <v>5</v>
          </cell>
          <cell r="K45">
            <v>3</v>
          </cell>
          <cell r="L45">
            <v>15</v>
          </cell>
        </row>
        <row r="46">
          <cell r="H46" t="str">
            <v>105496-P.S.R. PINTACURA SUR</v>
          </cell>
          <cell r="I46"/>
          <cell r="J46">
            <v>1</v>
          </cell>
          <cell r="K46"/>
          <cell r="L46">
            <v>1</v>
          </cell>
        </row>
        <row r="47">
          <cell r="H47" t="str">
            <v>105504-P.S.R. SOCAVON</v>
          </cell>
          <cell r="I47"/>
          <cell r="J47">
            <v>1</v>
          </cell>
          <cell r="K47">
            <v>2</v>
          </cell>
          <cell r="L47">
            <v>3</v>
          </cell>
        </row>
        <row r="48">
          <cell r="H48" t="str">
            <v>200366-CESFAM URBANO II</v>
          </cell>
          <cell r="I48">
            <v>62</v>
          </cell>
          <cell r="J48">
            <v>76</v>
          </cell>
          <cell r="K48">
            <v>56</v>
          </cell>
          <cell r="L48">
            <v>194</v>
          </cell>
        </row>
        <row r="49">
          <cell r="H49" t="str">
            <v>04202-CANELA</v>
          </cell>
          <cell r="I49">
            <v>16</v>
          </cell>
          <cell r="J49">
            <v>7</v>
          </cell>
          <cell r="K49">
            <v>54</v>
          </cell>
          <cell r="L49">
            <v>77</v>
          </cell>
        </row>
        <row r="50">
          <cell r="H50" t="str">
            <v>105309-CES. RURAL CANELA</v>
          </cell>
          <cell r="I50">
            <v>16</v>
          </cell>
          <cell r="J50">
            <v>7</v>
          </cell>
          <cell r="K50">
            <v>40</v>
          </cell>
          <cell r="L50">
            <v>63</v>
          </cell>
        </row>
        <row r="51">
          <cell r="H51" t="str">
            <v xml:space="preserve">105450-P.S.R. MINCHA NORTE            </v>
          </cell>
          <cell r="I51"/>
          <cell r="J51"/>
          <cell r="K51">
            <v>5</v>
          </cell>
          <cell r="L51">
            <v>5</v>
          </cell>
        </row>
        <row r="52">
          <cell r="H52" t="str">
            <v>105451-P.S.R. AGUA FRIA</v>
          </cell>
          <cell r="I52"/>
          <cell r="J52"/>
          <cell r="K52">
            <v>9</v>
          </cell>
          <cell r="L52">
            <v>9</v>
          </cell>
        </row>
        <row r="53">
          <cell r="H53" t="str">
            <v>04203-LOS VILOS</v>
          </cell>
          <cell r="I53">
            <v>25</v>
          </cell>
          <cell r="J53">
            <v>56</v>
          </cell>
          <cell r="K53">
            <v>67</v>
          </cell>
          <cell r="L53">
            <v>148</v>
          </cell>
        </row>
        <row r="54">
          <cell r="H54" t="str">
            <v>105108-HOSPITAL LOS VILOS</v>
          </cell>
          <cell r="I54">
            <v>22</v>
          </cell>
          <cell r="J54">
            <v>37</v>
          </cell>
          <cell r="K54">
            <v>36</v>
          </cell>
          <cell r="L54">
            <v>95</v>
          </cell>
        </row>
        <row r="55">
          <cell r="H55" t="str">
            <v xml:space="preserve">105478-P.S.R. CAIMANES                   </v>
          </cell>
          <cell r="I55">
            <v>1</v>
          </cell>
          <cell r="J55"/>
          <cell r="K55">
            <v>2</v>
          </cell>
          <cell r="L55">
            <v>3</v>
          </cell>
        </row>
        <row r="56">
          <cell r="H56" t="str">
            <v>105479-P.S.R. GUANGUALI</v>
          </cell>
          <cell r="I56">
            <v>1</v>
          </cell>
          <cell r="J56"/>
          <cell r="K56">
            <v>4</v>
          </cell>
          <cell r="L56">
            <v>5</v>
          </cell>
        </row>
        <row r="57">
          <cell r="H57" t="str">
            <v>105480-P.S.R. QUILIMARI</v>
          </cell>
          <cell r="I57"/>
          <cell r="J57">
            <v>16</v>
          </cell>
          <cell r="K57">
            <v>21</v>
          </cell>
          <cell r="L57">
            <v>37</v>
          </cell>
        </row>
        <row r="58">
          <cell r="H58" t="str">
            <v>105481-P.S.R. TILAMA</v>
          </cell>
          <cell r="I58"/>
          <cell r="J58"/>
          <cell r="K58">
            <v>2</v>
          </cell>
          <cell r="L58">
            <v>2</v>
          </cell>
        </row>
        <row r="59">
          <cell r="H59" t="str">
            <v>105511-P.S.R. LOS CONDORES</v>
          </cell>
          <cell r="I59">
            <v>1</v>
          </cell>
          <cell r="J59">
            <v>3</v>
          </cell>
          <cell r="K59">
            <v>2</v>
          </cell>
          <cell r="L59">
            <v>6</v>
          </cell>
        </row>
        <row r="60">
          <cell r="H60" t="str">
            <v>04204-SALAMANCA</v>
          </cell>
          <cell r="I60">
            <v>96</v>
          </cell>
          <cell r="J60">
            <v>95</v>
          </cell>
          <cell r="K60">
            <v>173</v>
          </cell>
          <cell r="L60">
            <v>364</v>
          </cell>
        </row>
        <row r="61">
          <cell r="H61" t="str">
            <v>105104-HOSPITAL SALAMANCA</v>
          </cell>
          <cell r="I61">
            <v>17</v>
          </cell>
          <cell r="J61">
            <v>15</v>
          </cell>
          <cell r="K61">
            <v>80</v>
          </cell>
          <cell r="L61">
            <v>112</v>
          </cell>
        </row>
        <row r="62">
          <cell r="H62" t="str">
            <v xml:space="preserve">105452-P.S.R. CUNCUMEN                 </v>
          </cell>
          <cell r="I62">
            <v>2</v>
          </cell>
          <cell r="J62">
            <v>1</v>
          </cell>
          <cell r="K62">
            <v>8</v>
          </cell>
          <cell r="L62">
            <v>11</v>
          </cell>
        </row>
        <row r="63">
          <cell r="H63" t="str">
            <v>105453-P.S.R. TRANQUILLA</v>
          </cell>
          <cell r="I63">
            <v>25</v>
          </cell>
          <cell r="J63">
            <v>25</v>
          </cell>
          <cell r="K63">
            <v>23</v>
          </cell>
          <cell r="L63">
            <v>73</v>
          </cell>
        </row>
        <row r="64">
          <cell r="H64" t="str">
            <v>105455-P.S.R. CHILLEPIN</v>
          </cell>
          <cell r="I64">
            <v>3</v>
          </cell>
          <cell r="J64">
            <v>2</v>
          </cell>
          <cell r="K64">
            <v>1</v>
          </cell>
          <cell r="L64">
            <v>6</v>
          </cell>
        </row>
        <row r="65">
          <cell r="H65" t="str">
            <v>105456-P.S.R. LLIMPO</v>
          </cell>
          <cell r="I65">
            <v>1</v>
          </cell>
          <cell r="J65">
            <v>4</v>
          </cell>
          <cell r="K65">
            <v>2</v>
          </cell>
          <cell r="L65">
            <v>7</v>
          </cell>
        </row>
        <row r="66">
          <cell r="H66" t="str">
            <v>105457-P.S.R. SAN AGUSTIN</v>
          </cell>
          <cell r="I66">
            <v>2</v>
          </cell>
          <cell r="J66">
            <v>4</v>
          </cell>
          <cell r="K66">
            <v>10</v>
          </cell>
          <cell r="L66">
            <v>16</v>
          </cell>
        </row>
        <row r="67">
          <cell r="H67" t="str">
            <v>105458-P.S.R. TAHUINCO</v>
          </cell>
          <cell r="I67">
            <v>16</v>
          </cell>
          <cell r="J67">
            <v>11</v>
          </cell>
          <cell r="K67">
            <v>13</v>
          </cell>
          <cell r="L67">
            <v>40</v>
          </cell>
        </row>
        <row r="68">
          <cell r="H68" t="str">
            <v>105491-P.S.R. QUELEN BAJO</v>
          </cell>
          <cell r="I68">
            <v>16</v>
          </cell>
          <cell r="J68">
            <v>27</v>
          </cell>
          <cell r="K68">
            <v>27</v>
          </cell>
          <cell r="L68">
            <v>70</v>
          </cell>
        </row>
        <row r="69">
          <cell r="H69" t="str">
            <v>105492-P.S.R. CAMISA</v>
          </cell>
          <cell r="I69">
            <v>7</v>
          </cell>
          <cell r="J69">
            <v>4</v>
          </cell>
          <cell r="K69">
            <v>3</v>
          </cell>
          <cell r="L69">
            <v>14</v>
          </cell>
        </row>
        <row r="70">
          <cell r="H70" t="str">
            <v>105501-P.S.R. ARBOLEDA GRANDE</v>
          </cell>
          <cell r="I70">
            <v>7</v>
          </cell>
          <cell r="J70">
            <v>2</v>
          </cell>
          <cell r="K70">
            <v>6</v>
          </cell>
          <cell r="L70">
            <v>15</v>
          </cell>
        </row>
        <row r="71">
          <cell r="H71" t="str">
            <v>04301-OVALLE</v>
          </cell>
          <cell r="I71">
            <v>223</v>
          </cell>
          <cell r="J71">
            <v>222</v>
          </cell>
          <cell r="K71">
            <v>476</v>
          </cell>
          <cell r="L71">
            <v>921</v>
          </cell>
        </row>
        <row r="72">
          <cell r="H72" t="str">
            <v>105315-CES. RURAL C. DE TAMAYA</v>
          </cell>
          <cell r="I72">
            <v>27</v>
          </cell>
          <cell r="J72">
            <v>33</v>
          </cell>
          <cell r="K72">
            <v>22</v>
          </cell>
          <cell r="L72">
            <v>82</v>
          </cell>
        </row>
        <row r="73">
          <cell r="H73" t="str">
            <v>105317-CES. JORGE JORDAN D.</v>
          </cell>
          <cell r="I73">
            <v>35</v>
          </cell>
          <cell r="J73">
            <v>28</v>
          </cell>
          <cell r="K73">
            <v>56</v>
          </cell>
          <cell r="L73">
            <v>119</v>
          </cell>
        </row>
        <row r="74">
          <cell r="H74" t="str">
            <v>105322-CES. MARCOS MACUADA</v>
          </cell>
          <cell r="I74">
            <v>61</v>
          </cell>
          <cell r="J74">
            <v>37</v>
          </cell>
          <cell r="K74">
            <v>254</v>
          </cell>
          <cell r="L74">
            <v>352</v>
          </cell>
        </row>
        <row r="75">
          <cell r="H75" t="str">
            <v>105324-CES. SOTAQUI</v>
          </cell>
          <cell r="I75">
            <v>19</v>
          </cell>
          <cell r="J75">
            <v>29</v>
          </cell>
          <cell r="K75">
            <v>33</v>
          </cell>
          <cell r="L75">
            <v>81</v>
          </cell>
        </row>
        <row r="76">
          <cell r="H76" t="str">
            <v>105415-P.S.R. BARRAZA</v>
          </cell>
          <cell r="I76">
            <v>6</v>
          </cell>
          <cell r="J76"/>
          <cell r="K76">
            <v>1</v>
          </cell>
          <cell r="L76">
            <v>7</v>
          </cell>
        </row>
        <row r="77">
          <cell r="H77" t="str">
            <v xml:space="preserve">105416-P.S.R. CAMARICO                  </v>
          </cell>
          <cell r="I77"/>
          <cell r="J77">
            <v>0</v>
          </cell>
          <cell r="K77">
            <v>7</v>
          </cell>
          <cell r="L77">
            <v>7</v>
          </cell>
        </row>
        <row r="78">
          <cell r="H78" t="str">
            <v>105417-P.S.R. ALCONES BAJOS</v>
          </cell>
          <cell r="I78"/>
          <cell r="J78"/>
          <cell r="K78">
            <v>0</v>
          </cell>
          <cell r="L78">
            <v>0</v>
          </cell>
        </row>
        <row r="79">
          <cell r="H79" t="str">
            <v>105422-P.S.R. HORNILLOS</v>
          </cell>
          <cell r="I79"/>
          <cell r="J79">
            <v>2</v>
          </cell>
          <cell r="K79"/>
          <cell r="L79">
            <v>2</v>
          </cell>
        </row>
        <row r="80">
          <cell r="H80" t="str">
            <v>105437-P.S.R. CHALINGA</v>
          </cell>
          <cell r="I80">
            <v>0</v>
          </cell>
          <cell r="J80"/>
          <cell r="K80">
            <v>8</v>
          </cell>
          <cell r="L80">
            <v>8</v>
          </cell>
        </row>
        <row r="81">
          <cell r="H81" t="str">
            <v>105439-P.S.R. CERRO BLANCO</v>
          </cell>
          <cell r="I81"/>
          <cell r="J81"/>
          <cell r="K81">
            <v>6</v>
          </cell>
          <cell r="L81">
            <v>6</v>
          </cell>
        </row>
        <row r="82">
          <cell r="H82" t="str">
            <v>105507-P.S.R. HUAMALATA</v>
          </cell>
          <cell r="I82"/>
          <cell r="J82"/>
          <cell r="K82">
            <v>6</v>
          </cell>
          <cell r="L82">
            <v>6</v>
          </cell>
        </row>
        <row r="83">
          <cell r="H83" t="str">
            <v>105510-P.S.R. RECOLETA</v>
          </cell>
          <cell r="I83">
            <v>3</v>
          </cell>
          <cell r="J83"/>
          <cell r="K83">
            <v>15</v>
          </cell>
          <cell r="L83">
            <v>18</v>
          </cell>
        </row>
        <row r="84">
          <cell r="H84" t="str">
            <v>105722-CECOF SAN JOSE DE LA DEHESA</v>
          </cell>
          <cell r="I84">
            <v>31</v>
          </cell>
          <cell r="J84">
            <v>38</v>
          </cell>
          <cell r="K84">
            <v>25</v>
          </cell>
          <cell r="L84">
            <v>94</v>
          </cell>
        </row>
        <row r="85">
          <cell r="H85" t="str">
            <v>105723-CECOF LIMARI</v>
          </cell>
          <cell r="I85">
            <v>8</v>
          </cell>
          <cell r="J85">
            <v>11</v>
          </cell>
          <cell r="K85">
            <v>21</v>
          </cell>
          <cell r="L85">
            <v>40</v>
          </cell>
        </row>
        <row r="86">
          <cell r="H86" t="str">
            <v>200258-CECOF LOS COPIHUES</v>
          </cell>
          <cell r="I86">
            <v>25</v>
          </cell>
          <cell r="J86">
            <v>31</v>
          </cell>
          <cell r="K86">
            <v>10</v>
          </cell>
          <cell r="L86">
            <v>66</v>
          </cell>
        </row>
        <row r="87">
          <cell r="H87" t="str">
            <v>200367-CECOF COLONIA LIMARÍ</v>
          </cell>
          <cell r="I87">
            <v>8</v>
          </cell>
          <cell r="J87">
            <v>13</v>
          </cell>
          <cell r="K87">
            <v>12</v>
          </cell>
          <cell r="L87">
            <v>33</v>
          </cell>
        </row>
        <row r="88">
          <cell r="H88" t="str">
            <v>04302-COMBARBALÁ</v>
          </cell>
          <cell r="I88">
            <v>14</v>
          </cell>
          <cell r="J88">
            <v>24</v>
          </cell>
          <cell r="K88">
            <v>43</v>
          </cell>
          <cell r="L88">
            <v>81</v>
          </cell>
        </row>
        <row r="89">
          <cell r="H89" t="str">
            <v>105105-HOSPITAL COMBARBALÁ</v>
          </cell>
          <cell r="I89">
            <v>3</v>
          </cell>
          <cell r="J89">
            <v>13</v>
          </cell>
          <cell r="K89">
            <v>9</v>
          </cell>
          <cell r="L89">
            <v>25</v>
          </cell>
        </row>
        <row r="90">
          <cell r="H90" t="str">
            <v>105460-P.S.R. COGOTI 18</v>
          </cell>
          <cell r="I90"/>
          <cell r="J90">
            <v>8</v>
          </cell>
          <cell r="K90">
            <v>3</v>
          </cell>
          <cell r="L90">
            <v>11</v>
          </cell>
        </row>
        <row r="91">
          <cell r="H91" t="str">
            <v>105463-P.S.R. QUILITAPIA</v>
          </cell>
          <cell r="I91"/>
          <cell r="J91"/>
          <cell r="K91">
            <v>31</v>
          </cell>
          <cell r="L91">
            <v>31</v>
          </cell>
        </row>
        <row r="92">
          <cell r="H92" t="str">
            <v>105465-P.S.R. RAMADILLA</v>
          </cell>
          <cell r="I92">
            <v>6</v>
          </cell>
          <cell r="J92"/>
          <cell r="K92"/>
          <cell r="L92">
            <v>6</v>
          </cell>
        </row>
        <row r="93">
          <cell r="H93" t="str">
            <v>105466-P.S.R. VALLE HERMOSO</v>
          </cell>
          <cell r="I93"/>
          <cell r="J93">
            <v>3</v>
          </cell>
          <cell r="K93"/>
          <cell r="L93">
            <v>3</v>
          </cell>
        </row>
        <row r="94">
          <cell r="H94" t="str">
            <v>105490-P.S.R. EL DURAZNO</v>
          </cell>
          <cell r="I94">
            <v>5</v>
          </cell>
          <cell r="J94"/>
          <cell r="K94"/>
          <cell r="L94">
            <v>5</v>
          </cell>
        </row>
        <row r="95">
          <cell r="H95" t="str">
            <v>04303-MONTE PATRIA</v>
          </cell>
          <cell r="I95">
            <v>101</v>
          </cell>
          <cell r="J95">
            <v>71</v>
          </cell>
          <cell r="K95">
            <v>93</v>
          </cell>
          <cell r="L95">
            <v>265</v>
          </cell>
        </row>
        <row r="96">
          <cell r="H96" t="str">
            <v>105307-CES. RURAL MONTE PATRIA</v>
          </cell>
          <cell r="I96">
            <v>17</v>
          </cell>
          <cell r="J96">
            <v>19</v>
          </cell>
          <cell r="K96">
            <v>19</v>
          </cell>
          <cell r="L96">
            <v>55</v>
          </cell>
        </row>
        <row r="97">
          <cell r="H97" t="str">
            <v>105311-CES. RURAL CHAÑARAL ALTO</v>
          </cell>
          <cell r="I97">
            <v>14</v>
          </cell>
          <cell r="J97"/>
          <cell r="K97">
            <v>26</v>
          </cell>
          <cell r="L97">
            <v>40</v>
          </cell>
        </row>
        <row r="98">
          <cell r="H98" t="str">
            <v>105312-CES. RURAL CAREN</v>
          </cell>
          <cell r="I98">
            <v>24</v>
          </cell>
          <cell r="J98">
            <v>14</v>
          </cell>
          <cell r="K98">
            <v>4</v>
          </cell>
          <cell r="L98">
            <v>42</v>
          </cell>
        </row>
        <row r="99">
          <cell r="H99" t="str">
            <v>105318-CES. RURAL EL PALQUI</v>
          </cell>
          <cell r="I99">
            <v>41</v>
          </cell>
          <cell r="J99">
            <v>35</v>
          </cell>
          <cell r="K99">
            <v>40</v>
          </cell>
          <cell r="L99">
            <v>116</v>
          </cell>
        </row>
        <row r="100">
          <cell r="H100" t="str">
            <v>105431-P.S.R. PEDREGAL</v>
          </cell>
          <cell r="I100"/>
          <cell r="J100">
            <v>2</v>
          </cell>
          <cell r="K100">
            <v>1</v>
          </cell>
          <cell r="L100">
            <v>3</v>
          </cell>
        </row>
        <row r="101">
          <cell r="H101" t="str">
            <v>105435-P.S.R. TULAHUEN</v>
          </cell>
          <cell r="I101">
            <v>2</v>
          </cell>
          <cell r="J101"/>
          <cell r="K101">
            <v>3</v>
          </cell>
          <cell r="L101">
            <v>5</v>
          </cell>
        </row>
        <row r="102">
          <cell r="H102" t="str">
            <v>105436-P.S.R. EL MAITEN</v>
          </cell>
          <cell r="I102">
            <v>2</v>
          </cell>
          <cell r="J102">
            <v>1</v>
          </cell>
          <cell r="K102"/>
          <cell r="L102">
            <v>3</v>
          </cell>
        </row>
        <row r="103">
          <cell r="H103" t="str">
            <v>105489-P.S.R. RAMADAS DE TULAHUEN</v>
          </cell>
          <cell r="I103">
            <v>1</v>
          </cell>
          <cell r="J103"/>
          <cell r="K103"/>
          <cell r="L103">
            <v>1</v>
          </cell>
        </row>
        <row r="104">
          <cell r="H104" t="str">
            <v>04304-PUNITAQUI</v>
          </cell>
          <cell r="I104">
            <v>33</v>
          </cell>
          <cell r="J104">
            <v>67</v>
          </cell>
          <cell r="K104">
            <v>46</v>
          </cell>
          <cell r="L104">
            <v>146</v>
          </cell>
        </row>
        <row r="105">
          <cell r="H105" t="str">
            <v>105308-CES. RURAL PUNITAQUI</v>
          </cell>
          <cell r="I105">
            <v>33</v>
          </cell>
          <cell r="J105">
            <v>67</v>
          </cell>
          <cell r="K105">
            <v>46</v>
          </cell>
          <cell r="L105">
            <v>146</v>
          </cell>
        </row>
        <row r="106">
          <cell r="H106" t="str">
            <v>04305-RIO HURTADO</v>
          </cell>
          <cell r="I106">
            <v>0</v>
          </cell>
          <cell r="J106">
            <v>4</v>
          </cell>
          <cell r="K106"/>
          <cell r="L106">
            <v>4</v>
          </cell>
        </row>
        <row r="107">
          <cell r="H107" t="str">
            <v>105310-CES. RURAL PICHASCA</v>
          </cell>
          <cell r="I107">
            <v>0</v>
          </cell>
          <cell r="J107">
            <v>1</v>
          </cell>
          <cell r="K107"/>
          <cell r="L107">
            <v>1</v>
          </cell>
        </row>
        <row r="108">
          <cell r="H108" t="str">
            <v>105413-P.S.R. SAMO ALTO</v>
          </cell>
          <cell r="I108"/>
          <cell r="J108">
            <v>3</v>
          </cell>
          <cell r="K108"/>
          <cell r="L108">
            <v>3</v>
          </cell>
        </row>
        <row r="109">
          <cell r="H109" t="str">
            <v>Total general</v>
          </cell>
          <cell r="I109">
            <v>1620</v>
          </cell>
          <cell r="J109">
            <v>1527</v>
          </cell>
          <cell r="K109">
            <v>2653</v>
          </cell>
          <cell r="L109">
            <v>5800</v>
          </cell>
        </row>
      </sheetData>
      <sheetData sheetId="17"/>
      <sheetData sheetId="18">
        <row r="3">
          <cell r="H3" t="str">
            <v>Suma de Total</v>
          </cell>
          <cell r="I3" t="str">
            <v>Etiquetas de columna</v>
          </cell>
          <cell r="AA3" t="str">
            <v>Suma de Total</v>
          </cell>
          <cell r="AB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 t="str">
            <v>Total general</v>
          </cell>
          <cell r="AA4" t="str">
            <v>Etiquetas de fila</v>
          </cell>
          <cell r="AB4">
            <v>1</v>
          </cell>
          <cell r="AC4">
            <v>2</v>
          </cell>
          <cell r="AD4">
            <v>3</v>
          </cell>
          <cell r="AE4" t="str">
            <v>Total general</v>
          </cell>
        </row>
        <row r="5">
          <cell r="H5" t="str">
            <v>04101-LA SERENA</v>
          </cell>
          <cell r="I5">
            <v>293</v>
          </cell>
          <cell r="J5">
            <v>205</v>
          </cell>
          <cell r="K5">
            <v>248</v>
          </cell>
          <cell r="L5">
            <v>746</v>
          </cell>
          <cell r="AA5" t="str">
            <v>04101-LA SERENA</v>
          </cell>
          <cell r="AB5">
            <v>37</v>
          </cell>
          <cell r="AC5">
            <v>19</v>
          </cell>
          <cell r="AD5">
            <v>40</v>
          </cell>
          <cell r="AE5">
            <v>96</v>
          </cell>
        </row>
        <row r="6">
          <cell r="H6" t="str">
            <v>105100-HOSPITAL LA SERENA</v>
          </cell>
          <cell r="I6">
            <v>2</v>
          </cell>
          <cell r="J6">
            <v>1</v>
          </cell>
          <cell r="K6">
            <v>25</v>
          </cell>
          <cell r="L6">
            <v>28</v>
          </cell>
          <cell r="AA6" t="str">
            <v>105100-HOSPITAL LA SERENA</v>
          </cell>
          <cell r="AB6">
            <v>1</v>
          </cell>
          <cell r="AC6">
            <v>1</v>
          </cell>
          <cell r="AD6">
            <v>27</v>
          </cell>
          <cell r="AE6">
            <v>29</v>
          </cell>
        </row>
        <row r="7">
          <cell r="H7" t="str">
            <v>105300-CES. CARDENAL CARO</v>
          </cell>
          <cell r="I7">
            <v>25</v>
          </cell>
          <cell r="J7">
            <v>52</v>
          </cell>
          <cell r="K7">
            <v>38</v>
          </cell>
          <cell r="L7">
            <v>115</v>
          </cell>
          <cell r="AA7" t="str">
            <v>105300-CES. CARDENAL CARO</v>
          </cell>
          <cell r="AB7">
            <v>3</v>
          </cell>
          <cell r="AC7"/>
          <cell r="AD7">
            <v>3</v>
          </cell>
          <cell r="AE7">
            <v>6</v>
          </cell>
        </row>
        <row r="8">
          <cell r="H8" t="str">
            <v>105301-CES. LAS COMPAÑIAS</v>
          </cell>
          <cell r="I8">
            <v>48</v>
          </cell>
          <cell r="J8">
            <v>30</v>
          </cell>
          <cell r="K8">
            <v>1</v>
          </cell>
          <cell r="L8">
            <v>79</v>
          </cell>
          <cell r="AA8" t="str">
            <v>105301-CES. LAS COMPAÑIAS</v>
          </cell>
          <cell r="AB8">
            <v>5</v>
          </cell>
          <cell r="AC8">
            <v>4</v>
          </cell>
          <cell r="AD8"/>
          <cell r="AE8">
            <v>9</v>
          </cell>
        </row>
        <row r="9">
          <cell r="H9" t="str">
            <v>105302-CES. PEDRO AGUIRRE C.</v>
          </cell>
          <cell r="I9">
            <v>87</v>
          </cell>
          <cell r="J9">
            <v>46</v>
          </cell>
          <cell r="K9">
            <v>39</v>
          </cell>
          <cell r="L9">
            <v>172</v>
          </cell>
          <cell r="AA9" t="str">
            <v>105302-CES. PEDRO AGUIRRE C.</v>
          </cell>
          <cell r="AB9">
            <v>14</v>
          </cell>
          <cell r="AC9">
            <v>3</v>
          </cell>
          <cell r="AD9">
            <v>1</v>
          </cell>
          <cell r="AE9">
            <v>18</v>
          </cell>
        </row>
        <row r="10">
          <cell r="H10" t="str">
            <v>105313-CES. SCHAFFHAUSER</v>
          </cell>
          <cell r="I10">
            <v>35</v>
          </cell>
          <cell r="J10">
            <v>14</v>
          </cell>
          <cell r="K10">
            <v>35</v>
          </cell>
          <cell r="L10">
            <v>84</v>
          </cell>
          <cell r="AA10" t="str">
            <v>105313-CES. SCHAFFHAUSER</v>
          </cell>
          <cell r="AB10">
            <v>8</v>
          </cell>
          <cell r="AC10">
            <v>2</v>
          </cell>
          <cell r="AD10">
            <v>8</v>
          </cell>
          <cell r="AE10">
            <v>18</v>
          </cell>
        </row>
        <row r="11">
          <cell r="H11" t="str">
            <v>105319-CES. CARDENAL R.S.H.</v>
          </cell>
          <cell r="I11">
            <v>39</v>
          </cell>
          <cell r="J11">
            <v>17</v>
          </cell>
          <cell r="K11">
            <v>27</v>
          </cell>
          <cell r="L11">
            <v>83</v>
          </cell>
          <cell r="AA11" t="str">
            <v>105325-CESFAM JUAN PABLO II</v>
          </cell>
          <cell r="AB11">
            <v>6</v>
          </cell>
          <cell r="AC11">
            <v>9</v>
          </cell>
          <cell r="AD11"/>
          <cell r="AE11">
            <v>15</v>
          </cell>
        </row>
        <row r="12">
          <cell r="H12" t="str">
            <v>105325-CESFAM JUAN PABLO II</v>
          </cell>
          <cell r="I12">
            <v>22</v>
          </cell>
          <cell r="J12">
            <v>24</v>
          </cell>
          <cell r="K12">
            <v>56</v>
          </cell>
          <cell r="L12">
            <v>102</v>
          </cell>
          <cell r="AA12" t="str">
            <v xml:space="preserve">105400-P.S.R. ALGARROBITO            </v>
          </cell>
          <cell r="AB12"/>
          <cell r="AC12"/>
          <cell r="AD12">
            <v>1</v>
          </cell>
          <cell r="AE12">
            <v>1</v>
          </cell>
        </row>
        <row r="13">
          <cell r="H13" t="str">
            <v xml:space="preserve">105400-P.S.R. ALGARROBITO            </v>
          </cell>
          <cell r="I13">
            <v>10</v>
          </cell>
          <cell r="J13"/>
          <cell r="K13">
            <v>8</v>
          </cell>
          <cell r="L13">
            <v>18</v>
          </cell>
          <cell r="AA13" t="str">
            <v>04102-COQUIMBO</v>
          </cell>
          <cell r="AB13">
            <v>104</v>
          </cell>
          <cell r="AC13">
            <v>41</v>
          </cell>
          <cell r="AD13">
            <v>89</v>
          </cell>
          <cell r="AE13">
            <v>234</v>
          </cell>
        </row>
        <row r="14">
          <cell r="H14" t="str">
            <v>105401-P.S.R. LAS ROJAS</v>
          </cell>
          <cell r="I14"/>
          <cell r="J14"/>
          <cell r="K14">
            <v>2</v>
          </cell>
          <cell r="L14">
            <v>2</v>
          </cell>
          <cell r="AA14" t="str">
            <v>105101-HOSPITAL COQUIMBO</v>
          </cell>
          <cell r="AB14">
            <v>6</v>
          </cell>
          <cell r="AC14"/>
          <cell r="AD14">
            <v>8</v>
          </cell>
          <cell r="AE14">
            <v>14</v>
          </cell>
        </row>
        <row r="15">
          <cell r="H15" t="str">
            <v>105402-P.S.R. EL ROMERO</v>
          </cell>
          <cell r="I15">
            <v>3</v>
          </cell>
          <cell r="J15"/>
          <cell r="K15">
            <v>1</v>
          </cell>
          <cell r="L15">
            <v>4</v>
          </cell>
          <cell r="AA15" t="str">
            <v>105303-CES. SAN JUAN</v>
          </cell>
          <cell r="AB15">
            <v>34</v>
          </cell>
          <cell r="AC15">
            <v>1</v>
          </cell>
          <cell r="AD15">
            <v>21</v>
          </cell>
          <cell r="AE15">
            <v>56</v>
          </cell>
        </row>
        <row r="16">
          <cell r="H16" t="str">
            <v>105499-P.S.R. LAMBERT</v>
          </cell>
          <cell r="I16">
            <v>2</v>
          </cell>
          <cell r="J16"/>
          <cell r="K16">
            <v>1</v>
          </cell>
          <cell r="L16">
            <v>3</v>
          </cell>
          <cell r="AA16" t="str">
            <v>105304-CES. SANTA CECILIA</v>
          </cell>
          <cell r="AB16">
            <v>6</v>
          </cell>
          <cell r="AC16"/>
          <cell r="AD16">
            <v>3</v>
          </cell>
          <cell r="AE16">
            <v>9</v>
          </cell>
        </row>
        <row r="17">
          <cell r="H17" t="str">
            <v>105700-CECOF VILLA EL INDIO</v>
          </cell>
          <cell r="I17">
            <v>2</v>
          </cell>
          <cell r="J17">
            <v>1</v>
          </cell>
          <cell r="K17">
            <v>5</v>
          </cell>
          <cell r="L17">
            <v>8</v>
          </cell>
          <cell r="AA17" t="str">
            <v>105305-CES. TIERRAS BLANCAS</v>
          </cell>
          <cell r="AB17">
            <v>43</v>
          </cell>
          <cell r="AC17">
            <v>23</v>
          </cell>
          <cell r="AD17">
            <v>38</v>
          </cell>
          <cell r="AE17">
            <v>104</v>
          </cell>
        </row>
        <row r="18">
          <cell r="H18" t="str">
            <v>105701-CECOF VILLA ALEMANIA</v>
          </cell>
          <cell r="I18">
            <v>10</v>
          </cell>
          <cell r="J18">
            <v>6</v>
          </cell>
          <cell r="K18">
            <v>1</v>
          </cell>
          <cell r="L18">
            <v>17</v>
          </cell>
          <cell r="AA18" t="str">
            <v>105321-CES. RURAL  TONGOY</v>
          </cell>
          <cell r="AB18"/>
          <cell r="AC18"/>
          <cell r="AD18">
            <v>1</v>
          </cell>
          <cell r="AE18">
            <v>1</v>
          </cell>
        </row>
        <row r="19">
          <cell r="H19" t="str">
            <v>200402-CECOF ARCOS DE PINAMAR</v>
          </cell>
          <cell r="I19">
            <v>8</v>
          </cell>
          <cell r="J19">
            <v>14</v>
          </cell>
          <cell r="K19">
            <v>9</v>
          </cell>
          <cell r="L19">
            <v>31</v>
          </cell>
          <cell r="AA19" t="str">
            <v>105323-CES. DR. SERGIO AGUILAR</v>
          </cell>
          <cell r="AB19">
            <v>1</v>
          </cell>
          <cell r="AC19">
            <v>1</v>
          </cell>
          <cell r="AD19">
            <v>4</v>
          </cell>
          <cell r="AE19">
            <v>6</v>
          </cell>
        </row>
        <row r="20">
          <cell r="H20" t="str">
            <v>04102-COQUIMBO</v>
          </cell>
          <cell r="I20">
            <v>488</v>
          </cell>
          <cell r="J20">
            <v>264</v>
          </cell>
          <cell r="K20">
            <v>426</v>
          </cell>
          <cell r="L20">
            <v>1178</v>
          </cell>
          <cell r="AA20" t="str">
            <v>105405-P.S.R. GUANAQUEROS</v>
          </cell>
          <cell r="AB20"/>
          <cell r="AC20"/>
          <cell r="AD20">
            <v>2</v>
          </cell>
          <cell r="AE20">
            <v>2</v>
          </cell>
        </row>
        <row r="21">
          <cell r="H21" t="str">
            <v>105101-HOSPITAL COQUIMBO</v>
          </cell>
          <cell r="I21">
            <v>1</v>
          </cell>
          <cell r="J21"/>
          <cell r="K21">
            <v>6</v>
          </cell>
          <cell r="L21">
            <v>7</v>
          </cell>
          <cell r="AA21" t="str">
            <v>105406-P.S.R. PAN DE AZUCAR</v>
          </cell>
          <cell r="AB21"/>
          <cell r="AC21">
            <v>1</v>
          </cell>
          <cell r="AD21"/>
          <cell r="AE21">
            <v>1</v>
          </cell>
        </row>
        <row r="22">
          <cell r="H22" t="str">
            <v>105303-CES. SAN JUAN</v>
          </cell>
          <cell r="I22">
            <v>69</v>
          </cell>
          <cell r="J22">
            <v>37</v>
          </cell>
          <cell r="K22">
            <v>52</v>
          </cell>
          <cell r="L22">
            <v>158</v>
          </cell>
          <cell r="AA22" t="str">
            <v>105600-COSAM Tierras Blancas (CESAM)</v>
          </cell>
          <cell r="AB22">
            <v>12</v>
          </cell>
          <cell r="AC22">
            <v>10</v>
          </cell>
          <cell r="AD22">
            <v>5</v>
          </cell>
          <cell r="AE22">
            <v>27</v>
          </cell>
        </row>
        <row r="23">
          <cell r="H23" t="str">
            <v>105304-CES. SANTA CECILIA</v>
          </cell>
          <cell r="I23">
            <v>140</v>
          </cell>
          <cell r="J23">
            <v>78</v>
          </cell>
          <cell r="K23">
            <v>140</v>
          </cell>
          <cell r="L23">
            <v>358</v>
          </cell>
          <cell r="AA23" t="str">
            <v>105705-CECOF EL ALBA</v>
          </cell>
          <cell r="AB23">
            <v>1</v>
          </cell>
          <cell r="AC23">
            <v>5</v>
          </cell>
          <cell r="AD23">
            <v>7</v>
          </cell>
          <cell r="AE23">
            <v>13</v>
          </cell>
        </row>
        <row r="24">
          <cell r="H24" t="str">
            <v>105305-CES. TIERRAS BLANCAS</v>
          </cell>
          <cell r="I24">
            <v>110</v>
          </cell>
          <cell r="J24">
            <v>61</v>
          </cell>
          <cell r="K24">
            <v>67</v>
          </cell>
          <cell r="L24">
            <v>238</v>
          </cell>
          <cell r="AA24" t="str">
            <v>200273-CECOF PUNTA MIRA</v>
          </cell>
          <cell r="AB24">
            <v>1</v>
          </cell>
          <cell r="AC24"/>
          <cell r="AD24"/>
          <cell r="AE24">
            <v>1</v>
          </cell>
        </row>
        <row r="25">
          <cell r="H25" t="str">
            <v>105321-CES. RURAL  TONGOY</v>
          </cell>
          <cell r="I25">
            <v>16</v>
          </cell>
          <cell r="J25"/>
          <cell r="K25">
            <v>26</v>
          </cell>
          <cell r="L25">
            <v>42</v>
          </cell>
          <cell r="AA25" t="str">
            <v>04103-ANDACOLLO</v>
          </cell>
          <cell r="AB25">
            <v>2</v>
          </cell>
          <cell r="AC25">
            <v>2</v>
          </cell>
          <cell r="AD25">
            <v>17</v>
          </cell>
          <cell r="AE25">
            <v>21</v>
          </cell>
        </row>
        <row r="26">
          <cell r="H26" t="str">
            <v>105323-CES. DR. SERGIO AGUILAR</v>
          </cell>
          <cell r="I26">
            <v>65</v>
          </cell>
          <cell r="J26">
            <v>41</v>
          </cell>
          <cell r="K26">
            <v>54</v>
          </cell>
          <cell r="L26">
            <v>160</v>
          </cell>
          <cell r="AA26" t="str">
            <v>105106-HOSPITAL ANDACOLLO</v>
          </cell>
          <cell r="AB26">
            <v>2</v>
          </cell>
          <cell r="AC26">
            <v>2</v>
          </cell>
          <cell r="AD26">
            <v>17</v>
          </cell>
          <cell r="AE26">
            <v>21</v>
          </cell>
        </row>
        <row r="27">
          <cell r="H27" t="str">
            <v>105405-P.S.R. GUANAQUEROS</v>
          </cell>
          <cell r="I27">
            <v>3</v>
          </cell>
          <cell r="J27"/>
          <cell r="K27">
            <v>3</v>
          </cell>
          <cell r="L27">
            <v>6</v>
          </cell>
          <cell r="AA27" t="str">
            <v>04104-LA HIGUERA</v>
          </cell>
          <cell r="AB27">
            <v>3</v>
          </cell>
          <cell r="AC27"/>
          <cell r="AD27">
            <v>1</v>
          </cell>
          <cell r="AE27">
            <v>4</v>
          </cell>
        </row>
        <row r="28">
          <cell r="H28" t="str">
            <v>105406-P.S.R. PAN DE AZUCAR</v>
          </cell>
          <cell r="I28">
            <v>26</v>
          </cell>
          <cell r="J28">
            <v>20</v>
          </cell>
          <cell r="K28">
            <v>32</v>
          </cell>
          <cell r="L28">
            <v>78</v>
          </cell>
          <cell r="AA28" t="str">
            <v>105314-CES. LA HIGUERA</v>
          </cell>
          <cell r="AB28">
            <v>3</v>
          </cell>
          <cell r="AC28"/>
          <cell r="AD28"/>
          <cell r="AE28">
            <v>3</v>
          </cell>
        </row>
        <row r="29">
          <cell r="H29" t="str">
            <v>105407-P.S.R. TAMBILLOS</v>
          </cell>
          <cell r="I29">
            <v>1</v>
          </cell>
          <cell r="J29">
            <v>4</v>
          </cell>
          <cell r="K29">
            <v>2</v>
          </cell>
          <cell r="L29">
            <v>7</v>
          </cell>
          <cell r="AA29" t="str">
            <v xml:space="preserve">105500-P.S.R. CALETA HORNOS        </v>
          </cell>
          <cell r="AB29"/>
          <cell r="AC29"/>
          <cell r="AD29">
            <v>1</v>
          </cell>
          <cell r="AE29">
            <v>1</v>
          </cell>
        </row>
        <row r="30">
          <cell r="H30" t="str">
            <v>105600-COSAM Tierras Blancas (CESAM)</v>
          </cell>
          <cell r="I30">
            <v>40</v>
          </cell>
          <cell r="J30">
            <v>10</v>
          </cell>
          <cell r="K30">
            <v>27</v>
          </cell>
          <cell r="L30">
            <v>77</v>
          </cell>
          <cell r="AA30" t="str">
            <v>04105-PAIHUANO</v>
          </cell>
          <cell r="AB30"/>
          <cell r="AC30">
            <v>1</v>
          </cell>
          <cell r="AD30">
            <v>1</v>
          </cell>
          <cell r="AE30">
            <v>2</v>
          </cell>
        </row>
        <row r="31">
          <cell r="H31" t="str">
            <v>105705-CECOF EL ALBA</v>
          </cell>
          <cell r="I31">
            <v>5</v>
          </cell>
          <cell r="J31">
            <v>1</v>
          </cell>
          <cell r="K31">
            <v>2</v>
          </cell>
          <cell r="L31">
            <v>8</v>
          </cell>
          <cell r="AA31" t="str">
            <v>105306-CES. PAIHUANO</v>
          </cell>
          <cell r="AB31"/>
          <cell r="AC31">
            <v>1</v>
          </cell>
          <cell r="AD31">
            <v>1</v>
          </cell>
          <cell r="AE31">
            <v>2</v>
          </cell>
        </row>
        <row r="32">
          <cell r="H32" t="str">
            <v>200273-CECOF PUNTA MIRA</v>
          </cell>
          <cell r="I32">
            <v>12</v>
          </cell>
          <cell r="J32">
            <v>12</v>
          </cell>
          <cell r="K32">
            <v>15</v>
          </cell>
          <cell r="L32">
            <v>39</v>
          </cell>
          <cell r="AA32" t="str">
            <v>04106-VICUÑA</v>
          </cell>
          <cell r="AB32">
            <v>10</v>
          </cell>
          <cell r="AC32">
            <v>10</v>
          </cell>
          <cell r="AD32">
            <v>12</v>
          </cell>
          <cell r="AE32">
            <v>32</v>
          </cell>
        </row>
        <row r="33">
          <cell r="H33" t="str">
            <v>04103-ANDACOLLO</v>
          </cell>
          <cell r="I33">
            <v>36</v>
          </cell>
          <cell r="J33">
            <v>25</v>
          </cell>
          <cell r="K33">
            <v>19</v>
          </cell>
          <cell r="L33">
            <v>80</v>
          </cell>
          <cell r="AA33" t="str">
            <v>105107-HOSPITAL VICUÑA</v>
          </cell>
          <cell r="AB33">
            <v>7</v>
          </cell>
          <cell r="AC33">
            <v>9</v>
          </cell>
          <cell r="AD33">
            <v>10</v>
          </cell>
          <cell r="AE33">
            <v>26</v>
          </cell>
        </row>
        <row r="34">
          <cell r="H34" t="str">
            <v>105106-HOSPITAL ANDACOLLO</v>
          </cell>
          <cell r="I34">
            <v>36</v>
          </cell>
          <cell r="J34">
            <v>25</v>
          </cell>
          <cell r="K34">
            <v>19</v>
          </cell>
          <cell r="L34">
            <v>80</v>
          </cell>
          <cell r="AA34" t="str">
            <v>105467-P.S.R. DIAGUITAS</v>
          </cell>
          <cell r="AB34"/>
          <cell r="AC34"/>
          <cell r="AD34">
            <v>1</v>
          </cell>
          <cell r="AE34">
            <v>1</v>
          </cell>
        </row>
        <row r="35">
          <cell r="H35" t="str">
            <v>04104-LA HIGUERA</v>
          </cell>
          <cell r="I35">
            <v>4</v>
          </cell>
          <cell r="J35">
            <v>7</v>
          </cell>
          <cell r="K35">
            <v>5</v>
          </cell>
          <cell r="L35">
            <v>16</v>
          </cell>
          <cell r="AA35" t="str">
            <v>105502-P.S.R. CALINGASTA</v>
          </cell>
          <cell r="AB35">
            <v>3</v>
          </cell>
          <cell r="AC35">
            <v>1</v>
          </cell>
          <cell r="AD35">
            <v>1</v>
          </cell>
          <cell r="AE35">
            <v>5</v>
          </cell>
        </row>
        <row r="36">
          <cell r="H36" t="str">
            <v>105314-CES. LA HIGUERA</v>
          </cell>
          <cell r="I36">
            <v>2</v>
          </cell>
          <cell r="J36">
            <v>4</v>
          </cell>
          <cell r="K36">
            <v>1</v>
          </cell>
          <cell r="L36">
            <v>7</v>
          </cell>
          <cell r="AA36" t="str">
            <v>04201-ILLAPEL</v>
          </cell>
          <cell r="AB36">
            <v>9</v>
          </cell>
          <cell r="AC36">
            <v>22</v>
          </cell>
          <cell r="AD36">
            <v>18</v>
          </cell>
          <cell r="AE36">
            <v>49</v>
          </cell>
        </row>
        <row r="37">
          <cell r="H37" t="str">
            <v xml:space="preserve">105500-P.S.R. CALETA HORNOS        </v>
          </cell>
          <cell r="I37"/>
          <cell r="J37">
            <v>3</v>
          </cell>
          <cell r="K37"/>
          <cell r="L37">
            <v>3</v>
          </cell>
          <cell r="AA37" t="str">
            <v>105103-HOSPITAL ILLAPEL</v>
          </cell>
          <cell r="AB37">
            <v>7</v>
          </cell>
          <cell r="AC37">
            <v>3</v>
          </cell>
          <cell r="AD37">
            <v>10</v>
          </cell>
          <cell r="AE37">
            <v>20</v>
          </cell>
        </row>
        <row r="38">
          <cell r="H38" t="str">
            <v>105505-P.S.R. LOS CHOROS</v>
          </cell>
          <cell r="I38">
            <v>1</v>
          </cell>
          <cell r="J38"/>
          <cell r="K38">
            <v>3</v>
          </cell>
          <cell r="L38">
            <v>4</v>
          </cell>
          <cell r="AA38" t="str">
            <v>105326-CESFAM SAN RAFAEL</v>
          </cell>
          <cell r="AB38">
            <v>2</v>
          </cell>
          <cell r="AC38">
            <v>1</v>
          </cell>
          <cell r="AD38">
            <v>3</v>
          </cell>
          <cell r="AE38">
            <v>6</v>
          </cell>
        </row>
        <row r="39">
          <cell r="H39" t="str">
            <v>105506-P.S.R. EL TRAPICHE</v>
          </cell>
          <cell r="I39">
            <v>1</v>
          </cell>
          <cell r="J39"/>
          <cell r="K39">
            <v>1</v>
          </cell>
          <cell r="L39">
            <v>2</v>
          </cell>
          <cell r="AA39" t="str">
            <v xml:space="preserve">105443-P.S.R. CARCAMO                   </v>
          </cell>
          <cell r="AB39"/>
          <cell r="AC39">
            <v>1</v>
          </cell>
          <cell r="AD39"/>
          <cell r="AE39">
            <v>1</v>
          </cell>
        </row>
        <row r="40">
          <cell r="H40" t="str">
            <v>04105-PAIHUANO</v>
          </cell>
          <cell r="I40">
            <v>23</v>
          </cell>
          <cell r="J40">
            <v>21</v>
          </cell>
          <cell r="K40">
            <v>30</v>
          </cell>
          <cell r="L40">
            <v>74</v>
          </cell>
          <cell r="AA40" t="str">
            <v>105445-P.S.R. LIMAHUIDA</v>
          </cell>
          <cell r="AB40"/>
          <cell r="AC40"/>
          <cell r="AD40">
            <v>2</v>
          </cell>
          <cell r="AE40">
            <v>2</v>
          </cell>
        </row>
        <row r="41">
          <cell r="H41" t="str">
            <v>105306-CES. PAIHUANO</v>
          </cell>
          <cell r="I41">
            <v>13</v>
          </cell>
          <cell r="J41">
            <v>16</v>
          </cell>
          <cell r="K41">
            <v>23</v>
          </cell>
          <cell r="L41">
            <v>52</v>
          </cell>
          <cell r="AA41" t="str">
            <v>105446-P.S.R. MATANCILLA</v>
          </cell>
          <cell r="AB41"/>
          <cell r="AC41"/>
          <cell r="AD41">
            <v>1</v>
          </cell>
          <cell r="AE41">
            <v>1</v>
          </cell>
        </row>
        <row r="42">
          <cell r="H42" t="str">
            <v>105475-P.S.R. HORCON</v>
          </cell>
          <cell r="I42">
            <v>3</v>
          </cell>
          <cell r="J42">
            <v>1</v>
          </cell>
          <cell r="K42">
            <v>2</v>
          </cell>
          <cell r="L42">
            <v>6</v>
          </cell>
          <cell r="AA42" t="str">
            <v>105447-P.S.R. PERALILLO</v>
          </cell>
          <cell r="AB42"/>
          <cell r="AC42">
            <v>2</v>
          </cell>
          <cell r="AD42"/>
          <cell r="AE42">
            <v>2</v>
          </cell>
        </row>
        <row r="43">
          <cell r="H43" t="str">
            <v>105476-P.S.R. MONTE GRANDE</v>
          </cell>
          <cell r="I43">
            <v>4</v>
          </cell>
          <cell r="J43"/>
          <cell r="K43"/>
          <cell r="L43">
            <v>4</v>
          </cell>
          <cell r="AA43" t="str">
            <v>105448-P.S.R. SANTA VIRGINIA</v>
          </cell>
          <cell r="AB43"/>
          <cell r="AC43">
            <v>3</v>
          </cell>
          <cell r="AD43"/>
          <cell r="AE43">
            <v>3</v>
          </cell>
        </row>
        <row r="44">
          <cell r="H44" t="str">
            <v>105477-P.S.R. PISCO ELQUI</v>
          </cell>
          <cell r="I44">
            <v>3</v>
          </cell>
          <cell r="J44">
            <v>4</v>
          </cell>
          <cell r="K44">
            <v>5</v>
          </cell>
          <cell r="L44">
            <v>12</v>
          </cell>
          <cell r="AA44" t="str">
            <v>105485-P.S.R. PLAN DE HORNOS</v>
          </cell>
          <cell r="AB44"/>
          <cell r="AC44">
            <v>2</v>
          </cell>
          <cell r="AD44">
            <v>1</v>
          </cell>
          <cell r="AE44">
            <v>3</v>
          </cell>
        </row>
        <row r="45">
          <cell r="H45" t="str">
            <v>04106-VICUÑA</v>
          </cell>
          <cell r="I45">
            <v>58</v>
          </cell>
          <cell r="J45">
            <v>40</v>
          </cell>
          <cell r="K45">
            <v>47</v>
          </cell>
          <cell r="L45">
            <v>145</v>
          </cell>
          <cell r="AA45" t="str">
            <v>105486-P.S.R. TUNGA SUR</v>
          </cell>
          <cell r="AB45"/>
          <cell r="AC45">
            <v>2</v>
          </cell>
          <cell r="AD45"/>
          <cell r="AE45">
            <v>2</v>
          </cell>
        </row>
        <row r="46">
          <cell r="H46" t="str">
            <v>105107-HOSPITAL VICUÑA</v>
          </cell>
          <cell r="I46">
            <v>30</v>
          </cell>
          <cell r="J46">
            <v>13</v>
          </cell>
          <cell r="K46">
            <v>18</v>
          </cell>
          <cell r="L46">
            <v>61</v>
          </cell>
          <cell r="AA46" t="str">
            <v>105487-P.S.R. CAÑAS UNO</v>
          </cell>
          <cell r="AB46"/>
          <cell r="AC46">
            <v>6</v>
          </cell>
          <cell r="AD46"/>
          <cell r="AE46">
            <v>6</v>
          </cell>
        </row>
        <row r="47">
          <cell r="H47" t="str">
            <v>105467-P.S.R. DIAGUITAS</v>
          </cell>
          <cell r="I47"/>
          <cell r="J47">
            <v>5</v>
          </cell>
          <cell r="K47">
            <v>4</v>
          </cell>
          <cell r="L47">
            <v>9</v>
          </cell>
          <cell r="AA47" t="str">
            <v>105496-P.S.R. PINTACURA SUR</v>
          </cell>
          <cell r="AB47"/>
          <cell r="AC47"/>
          <cell r="AD47">
            <v>1</v>
          </cell>
          <cell r="AE47">
            <v>1</v>
          </cell>
        </row>
        <row r="48">
          <cell r="H48" t="str">
            <v>105468-P.S.R. EL MOLLE</v>
          </cell>
          <cell r="I48"/>
          <cell r="J48"/>
          <cell r="K48">
            <v>2</v>
          </cell>
          <cell r="L48">
            <v>2</v>
          </cell>
          <cell r="AA48" t="str">
            <v>105504-P.S.R. SOCAVON</v>
          </cell>
          <cell r="AB48"/>
          <cell r="AC48">
            <v>2</v>
          </cell>
          <cell r="AD48"/>
          <cell r="AE48">
            <v>2</v>
          </cell>
        </row>
        <row r="49">
          <cell r="H49" t="str">
            <v>105469-P.S.R. EL TAMBO</v>
          </cell>
          <cell r="I49">
            <v>1</v>
          </cell>
          <cell r="J49"/>
          <cell r="K49">
            <v>4</v>
          </cell>
          <cell r="L49">
            <v>5</v>
          </cell>
          <cell r="AA49" t="str">
            <v>04203-LOS VILOS</v>
          </cell>
          <cell r="AB49">
            <v>1</v>
          </cell>
          <cell r="AC49">
            <v>4</v>
          </cell>
          <cell r="AD49">
            <v>4</v>
          </cell>
          <cell r="AE49">
            <v>9</v>
          </cell>
        </row>
        <row r="50">
          <cell r="H50" t="str">
            <v>105471-P.S.R. PERALILLO</v>
          </cell>
          <cell r="I50">
            <v>6</v>
          </cell>
          <cell r="J50">
            <v>11</v>
          </cell>
          <cell r="K50">
            <v>7</v>
          </cell>
          <cell r="L50">
            <v>24</v>
          </cell>
          <cell r="AA50" t="str">
            <v>105108-HOSPITAL LOS VILOS</v>
          </cell>
          <cell r="AB50">
            <v>1</v>
          </cell>
          <cell r="AC50">
            <v>3</v>
          </cell>
          <cell r="AD50">
            <v>2</v>
          </cell>
          <cell r="AE50">
            <v>6</v>
          </cell>
        </row>
        <row r="51">
          <cell r="H51" t="str">
            <v>105472-P.S.R. RIVADAVIA</v>
          </cell>
          <cell r="I51">
            <v>6</v>
          </cell>
          <cell r="J51">
            <v>6</v>
          </cell>
          <cell r="K51"/>
          <cell r="L51">
            <v>12</v>
          </cell>
          <cell r="AA51" t="str">
            <v xml:space="preserve">105478-P.S.R. CAIMANES                   </v>
          </cell>
          <cell r="AB51"/>
          <cell r="AC51"/>
          <cell r="AD51">
            <v>1</v>
          </cell>
          <cell r="AE51">
            <v>1</v>
          </cell>
        </row>
        <row r="52">
          <cell r="H52" t="str">
            <v>105473-P.S.R. TALCUNA</v>
          </cell>
          <cell r="I52"/>
          <cell r="J52">
            <v>1</v>
          </cell>
          <cell r="K52"/>
          <cell r="L52">
            <v>1</v>
          </cell>
          <cell r="AA52" t="str">
            <v>105480-P.S.R. QUILIMARI</v>
          </cell>
          <cell r="AB52"/>
          <cell r="AC52">
            <v>1</v>
          </cell>
          <cell r="AD52">
            <v>1</v>
          </cell>
          <cell r="AE52">
            <v>2</v>
          </cell>
        </row>
        <row r="53">
          <cell r="H53" t="str">
            <v>105474-P.S.R. CHAPILCA</v>
          </cell>
          <cell r="I53">
            <v>2</v>
          </cell>
          <cell r="J53"/>
          <cell r="K53">
            <v>1</v>
          </cell>
          <cell r="L53">
            <v>3</v>
          </cell>
          <cell r="AA53" t="str">
            <v>04204-SALAMANCA</v>
          </cell>
          <cell r="AB53">
            <v>36</v>
          </cell>
          <cell r="AC53">
            <v>12</v>
          </cell>
          <cell r="AD53">
            <v>9</v>
          </cell>
          <cell r="AE53">
            <v>57</v>
          </cell>
        </row>
        <row r="54">
          <cell r="H54" t="str">
            <v>105502-P.S.R. CALINGASTA</v>
          </cell>
          <cell r="I54">
            <v>13</v>
          </cell>
          <cell r="J54">
            <v>4</v>
          </cell>
          <cell r="K54">
            <v>11</v>
          </cell>
          <cell r="L54">
            <v>28</v>
          </cell>
          <cell r="AA54" t="str">
            <v>105104-HOSPITAL SALAMANCA</v>
          </cell>
          <cell r="AB54"/>
          <cell r="AC54"/>
          <cell r="AD54">
            <v>2</v>
          </cell>
          <cell r="AE54">
            <v>2</v>
          </cell>
        </row>
        <row r="55">
          <cell r="H55" t="str">
            <v>04201-ILLAPEL</v>
          </cell>
          <cell r="I55">
            <v>89</v>
          </cell>
          <cell r="J55">
            <v>24</v>
          </cell>
          <cell r="K55">
            <v>48</v>
          </cell>
          <cell r="L55">
            <v>161</v>
          </cell>
          <cell r="AA55" t="str">
            <v xml:space="preserve">105452-P.S.R. CUNCUMEN                 </v>
          </cell>
          <cell r="AB55">
            <v>2</v>
          </cell>
          <cell r="AC55">
            <v>1</v>
          </cell>
          <cell r="AD55"/>
          <cell r="AE55">
            <v>3</v>
          </cell>
        </row>
        <row r="56">
          <cell r="H56" t="str">
            <v>105103-HOSPITAL ILLAPEL</v>
          </cell>
          <cell r="I56">
            <v>21</v>
          </cell>
          <cell r="J56">
            <v>16</v>
          </cell>
          <cell r="K56">
            <v>15</v>
          </cell>
          <cell r="L56">
            <v>52</v>
          </cell>
          <cell r="AA56" t="str">
            <v>105453-P.S.R. TRANQUILLA</v>
          </cell>
          <cell r="AB56">
            <v>6</v>
          </cell>
          <cell r="AC56">
            <v>1</v>
          </cell>
          <cell r="AD56"/>
          <cell r="AE56">
            <v>7</v>
          </cell>
        </row>
        <row r="57">
          <cell r="H57" t="str">
            <v>105326-CESFAM SAN RAFAEL</v>
          </cell>
          <cell r="I57"/>
          <cell r="J57">
            <v>5</v>
          </cell>
          <cell r="K57">
            <v>12</v>
          </cell>
          <cell r="L57">
            <v>17</v>
          </cell>
          <cell r="AA57" t="str">
            <v>105454-P.S.R. CUNLAGUA</v>
          </cell>
          <cell r="AB57">
            <v>3</v>
          </cell>
          <cell r="AC57"/>
          <cell r="AD57">
            <v>1</v>
          </cell>
          <cell r="AE57">
            <v>4</v>
          </cell>
        </row>
        <row r="58">
          <cell r="H58" t="str">
            <v xml:space="preserve">105443-P.S.R. CARCAMO                   </v>
          </cell>
          <cell r="I58">
            <v>1</v>
          </cell>
          <cell r="J58">
            <v>1</v>
          </cell>
          <cell r="K58"/>
          <cell r="L58">
            <v>2</v>
          </cell>
          <cell r="AA58" t="str">
            <v>105455-P.S.R. CHILLEPIN</v>
          </cell>
          <cell r="AB58">
            <v>2</v>
          </cell>
          <cell r="AC58"/>
          <cell r="AD58"/>
          <cell r="AE58">
            <v>2</v>
          </cell>
        </row>
        <row r="59">
          <cell r="H59" t="str">
            <v>105444-P.S.R. HUINTIL</v>
          </cell>
          <cell r="I59">
            <v>1</v>
          </cell>
          <cell r="J59"/>
          <cell r="K59">
            <v>2</v>
          </cell>
          <cell r="L59">
            <v>3</v>
          </cell>
          <cell r="AA59" t="str">
            <v>105456-P.S.R. LLIMPO</v>
          </cell>
          <cell r="AB59">
            <v>0</v>
          </cell>
          <cell r="AC59"/>
          <cell r="AD59">
            <v>2</v>
          </cell>
          <cell r="AE59">
            <v>2</v>
          </cell>
        </row>
        <row r="60">
          <cell r="H60" t="str">
            <v>105448-P.S.R. SANTA VIRGINIA</v>
          </cell>
          <cell r="I60"/>
          <cell r="J60">
            <v>1</v>
          </cell>
          <cell r="K60"/>
          <cell r="L60">
            <v>1</v>
          </cell>
          <cell r="AA60" t="str">
            <v>105457-P.S.R. SAN AGUSTIN</v>
          </cell>
          <cell r="AB60">
            <v>2</v>
          </cell>
          <cell r="AC60"/>
          <cell r="AD60"/>
          <cell r="AE60">
            <v>2</v>
          </cell>
        </row>
        <row r="61">
          <cell r="H61" t="str">
            <v>105485-P.S.R. PLAN DE HORNOS</v>
          </cell>
          <cell r="I61">
            <v>1</v>
          </cell>
          <cell r="J61"/>
          <cell r="K61"/>
          <cell r="L61">
            <v>1</v>
          </cell>
          <cell r="AA61" t="str">
            <v>105458-P.S.R. TAHUINCO</v>
          </cell>
          <cell r="AB61">
            <v>2</v>
          </cell>
          <cell r="AC61">
            <v>1</v>
          </cell>
          <cell r="AD61">
            <v>1</v>
          </cell>
          <cell r="AE61">
            <v>4</v>
          </cell>
        </row>
        <row r="62">
          <cell r="H62" t="str">
            <v>105487-P.S.R. CAÑAS UNO</v>
          </cell>
          <cell r="I62"/>
          <cell r="J62">
            <v>1</v>
          </cell>
          <cell r="K62">
            <v>2</v>
          </cell>
          <cell r="L62">
            <v>3</v>
          </cell>
          <cell r="AA62" t="str">
            <v>105491-P.S.R. QUELEN BAJO</v>
          </cell>
          <cell r="AB62">
            <v>19</v>
          </cell>
          <cell r="AC62">
            <v>3</v>
          </cell>
          <cell r="AD62"/>
          <cell r="AE62">
            <v>22</v>
          </cell>
        </row>
        <row r="63">
          <cell r="H63" t="str">
            <v>200366-CESFAM URBANO II</v>
          </cell>
          <cell r="I63">
            <v>65</v>
          </cell>
          <cell r="J63"/>
          <cell r="K63">
            <v>17</v>
          </cell>
          <cell r="L63">
            <v>82</v>
          </cell>
          <cell r="AA63" t="str">
            <v>105492-P.S.R. CAMISA</v>
          </cell>
          <cell r="AB63"/>
          <cell r="AC63">
            <v>4</v>
          </cell>
          <cell r="AD63"/>
          <cell r="AE63">
            <v>4</v>
          </cell>
        </row>
        <row r="64">
          <cell r="H64" t="str">
            <v>04202-CANELA</v>
          </cell>
          <cell r="I64"/>
          <cell r="J64">
            <v>20</v>
          </cell>
          <cell r="K64">
            <v>17</v>
          </cell>
          <cell r="L64">
            <v>37</v>
          </cell>
          <cell r="AA64" t="str">
            <v>105501-P.S.R. ARBOLEDA GRANDE</v>
          </cell>
          <cell r="AB64"/>
          <cell r="AC64">
            <v>2</v>
          </cell>
          <cell r="AD64">
            <v>3</v>
          </cell>
          <cell r="AE64">
            <v>5</v>
          </cell>
        </row>
        <row r="65">
          <cell r="H65" t="str">
            <v>105309-CES. RURAL CANELA</v>
          </cell>
          <cell r="I65"/>
          <cell r="J65">
            <v>14</v>
          </cell>
          <cell r="K65">
            <v>12</v>
          </cell>
          <cell r="L65">
            <v>26</v>
          </cell>
          <cell r="AA65" t="str">
            <v>04301-OVALLE</v>
          </cell>
          <cell r="AB65">
            <v>32</v>
          </cell>
          <cell r="AC65">
            <v>23</v>
          </cell>
          <cell r="AD65">
            <v>74</v>
          </cell>
          <cell r="AE65">
            <v>129</v>
          </cell>
        </row>
        <row r="66">
          <cell r="H66" t="str">
            <v xml:space="preserve">105450-P.S.R. MINCHA NORTE            </v>
          </cell>
          <cell r="I66"/>
          <cell r="J66">
            <v>4</v>
          </cell>
          <cell r="K66">
            <v>3</v>
          </cell>
          <cell r="L66">
            <v>7</v>
          </cell>
          <cell r="AA66" t="str">
            <v>105102-HOSPITAL OVALLE</v>
          </cell>
          <cell r="AB66">
            <v>20</v>
          </cell>
          <cell r="AC66">
            <v>10</v>
          </cell>
          <cell r="AD66">
            <v>28</v>
          </cell>
          <cell r="AE66">
            <v>58</v>
          </cell>
        </row>
        <row r="67">
          <cell r="H67" t="str">
            <v>105484-P.S.R. HUENTELAUQUEN</v>
          </cell>
          <cell r="I67"/>
          <cell r="J67"/>
          <cell r="K67">
            <v>2</v>
          </cell>
          <cell r="L67">
            <v>2</v>
          </cell>
          <cell r="AA67" t="str">
            <v>105315-CES. RURAL C. DE TAMAYA</v>
          </cell>
          <cell r="AB67">
            <v>2</v>
          </cell>
          <cell r="AC67"/>
          <cell r="AD67"/>
          <cell r="AE67">
            <v>2</v>
          </cell>
        </row>
        <row r="68">
          <cell r="H68" t="str">
            <v>105498-P.S.R. QUEBRADA DE LINARES</v>
          </cell>
          <cell r="I68"/>
          <cell r="J68">
            <v>2</v>
          </cell>
          <cell r="K68"/>
          <cell r="L68">
            <v>2</v>
          </cell>
          <cell r="AA68" t="str">
            <v>105317-CES. JORGE JORDAN D.</v>
          </cell>
          <cell r="AB68">
            <v>4</v>
          </cell>
          <cell r="AC68"/>
          <cell r="AD68">
            <v>9</v>
          </cell>
          <cell r="AE68">
            <v>13</v>
          </cell>
        </row>
        <row r="69">
          <cell r="H69" t="str">
            <v>04203-LOS VILOS</v>
          </cell>
          <cell r="I69">
            <v>41</v>
          </cell>
          <cell r="J69">
            <v>28</v>
          </cell>
          <cell r="K69">
            <v>34</v>
          </cell>
          <cell r="L69">
            <v>103</v>
          </cell>
          <cell r="AA69" t="str">
            <v>105322-CES. MARCOS MACUADA</v>
          </cell>
          <cell r="AB69"/>
          <cell r="AC69">
            <v>3</v>
          </cell>
          <cell r="AD69">
            <v>34</v>
          </cell>
          <cell r="AE69">
            <v>37</v>
          </cell>
        </row>
        <row r="70">
          <cell r="H70" t="str">
            <v>105108-HOSPITAL LOS VILOS</v>
          </cell>
          <cell r="I70">
            <v>31</v>
          </cell>
          <cell r="J70">
            <v>21</v>
          </cell>
          <cell r="K70">
            <v>31</v>
          </cell>
          <cell r="L70">
            <v>83</v>
          </cell>
          <cell r="AA70" t="str">
            <v>105324-CES. SOTAQUI</v>
          </cell>
          <cell r="AB70"/>
          <cell r="AC70">
            <v>4</v>
          </cell>
          <cell r="AD70">
            <v>1</v>
          </cell>
          <cell r="AE70">
            <v>5</v>
          </cell>
        </row>
        <row r="71">
          <cell r="H71" t="str">
            <v xml:space="preserve">105478-P.S.R. CAIMANES                   </v>
          </cell>
          <cell r="I71">
            <v>1</v>
          </cell>
          <cell r="J71"/>
          <cell r="K71"/>
          <cell r="L71">
            <v>1</v>
          </cell>
          <cell r="AA71" t="str">
            <v>105417-P.S.R. ALCONES BAJOS</v>
          </cell>
          <cell r="AB71"/>
          <cell r="AC71">
            <v>1</v>
          </cell>
          <cell r="AD71"/>
          <cell r="AE71">
            <v>1</v>
          </cell>
        </row>
        <row r="72">
          <cell r="H72" t="str">
            <v>105480-P.S.R. QUILIMARI</v>
          </cell>
          <cell r="I72">
            <v>9</v>
          </cell>
          <cell r="J72">
            <v>5</v>
          </cell>
          <cell r="K72">
            <v>3</v>
          </cell>
          <cell r="L72">
            <v>17</v>
          </cell>
          <cell r="AA72" t="str">
            <v>105439-P.S.R. CERRO BLANCO</v>
          </cell>
          <cell r="AB72"/>
          <cell r="AC72"/>
          <cell r="AD72">
            <v>2</v>
          </cell>
          <cell r="AE72">
            <v>2</v>
          </cell>
        </row>
        <row r="73">
          <cell r="H73" t="str">
            <v>105511-P.S.R. LOS CONDORES</v>
          </cell>
          <cell r="I73"/>
          <cell r="J73">
            <v>2</v>
          </cell>
          <cell r="K73"/>
          <cell r="L73">
            <v>2</v>
          </cell>
          <cell r="AA73" t="str">
            <v>105507-P.S.R. HUAMALATA</v>
          </cell>
          <cell r="AB73">
            <v>1</v>
          </cell>
          <cell r="AC73"/>
          <cell r="AD73"/>
          <cell r="AE73">
            <v>1</v>
          </cell>
        </row>
        <row r="74">
          <cell r="H74" t="str">
            <v>04204-SALAMANCA</v>
          </cell>
          <cell r="I74">
            <v>59</v>
          </cell>
          <cell r="J74">
            <v>50</v>
          </cell>
          <cell r="K74">
            <v>68</v>
          </cell>
          <cell r="L74">
            <v>177</v>
          </cell>
          <cell r="AA74" t="str">
            <v>105722-CECOF SAN JOSE DE LA DEHESA</v>
          </cell>
          <cell r="AB74">
            <v>1</v>
          </cell>
          <cell r="AC74">
            <v>3</v>
          </cell>
          <cell r="AD74"/>
          <cell r="AE74">
            <v>4</v>
          </cell>
        </row>
        <row r="75">
          <cell r="H75" t="str">
            <v>105104-HOSPITAL SALAMANCA</v>
          </cell>
          <cell r="I75">
            <v>31</v>
          </cell>
          <cell r="J75">
            <v>30</v>
          </cell>
          <cell r="K75">
            <v>55</v>
          </cell>
          <cell r="L75">
            <v>116</v>
          </cell>
          <cell r="AA75" t="str">
            <v>105723-CECOF LIMARI</v>
          </cell>
          <cell r="AB75">
            <v>4</v>
          </cell>
          <cell r="AC75"/>
          <cell r="AD75"/>
          <cell r="AE75">
            <v>4</v>
          </cell>
        </row>
        <row r="76">
          <cell r="H76" t="str">
            <v xml:space="preserve">105452-P.S.R. CUNCUMEN                 </v>
          </cell>
          <cell r="I76">
            <v>4</v>
          </cell>
          <cell r="J76">
            <v>2</v>
          </cell>
          <cell r="K76"/>
          <cell r="L76">
            <v>6</v>
          </cell>
          <cell r="AA76" t="str">
            <v>200367-CECOF COLONIA LIMARÍ</v>
          </cell>
          <cell r="AB76"/>
          <cell r="AC76">
            <v>2</v>
          </cell>
          <cell r="AD76"/>
          <cell r="AE76">
            <v>2</v>
          </cell>
        </row>
        <row r="77">
          <cell r="H77" t="str">
            <v>105453-P.S.R. TRANQUILLA</v>
          </cell>
          <cell r="I77">
            <v>1</v>
          </cell>
          <cell r="J77"/>
          <cell r="K77">
            <v>3</v>
          </cell>
          <cell r="L77">
            <v>4</v>
          </cell>
          <cell r="AA77" t="str">
            <v>04302-COMBARBALÁ</v>
          </cell>
          <cell r="AB77">
            <v>3</v>
          </cell>
          <cell r="AC77">
            <v>12</v>
          </cell>
          <cell r="AD77">
            <v>10</v>
          </cell>
          <cell r="AE77">
            <v>25</v>
          </cell>
        </row>
        <row r="78">
          <cell r="H78" t="str">
            <v>105455-P.S.R. CHILLEPIN</v>
          </cell>
          <cell r="I78">
            <v>1</v>
          </cell>
          <cell r="J78">
            <v>4</v>
          </cell>
          <cell r="K78"/>
          <cell r="L78">
            <v>5</v>
          </cell>
          <cell r="AA78" t="str">
            <v>105105-HOSPITAL COMBARBALÁ</v>
          </cell>
          <cell r="AB78"/>
          <cell r="AC78">
            <v>4</v>
          </cell>
          <cell r="AD78">
            <v>6</v>
          </cell>
          <cell r="AE78">
            <v>10</v>
          </cell>
        </row>
        <row r="79">
          <cell r="H79" t="str">
            <v>105456-P.S.R. LLIMPO</v>
          </cell>
          <cell r="I79">
            <v>2</v>
          </cell>
          <cell r="J79">
            <v>4</v>
          </cell>
          <cell r="K79">
            <v>2</v>
          </cell>
          <cell r="L79">
            <v>8</v>
          </cell>
          <cell r="AA79" t="str">
            <v>105433-P.S.R. SAN LORENZO</v>
          </cell>
          <cell r="AB79"/>
          <cell r="AC79">
            <v>1</v>
          </cell>
          <cell r="AD79">
            <v>1</v>
          </cell>
          <cell r="AE79">
            <v>2</v>
          </cell>
        </row>
        <row r="80">
          <cell r="H80" t="str">
            <v>105457-P.S.R. SAN AGUSTIN</v>
          </cell>
          <cell r="I80">
            <v>1</v>
          </cell>
          <cell r="J80">
            <v>1</v>
          </cell>
          <cell r="K80"/>
          <cell r="L80">
            <v>2</v>
          </cell>
          <cell r="AA80" t="str">
            <v xml:space="preserve">105459-P.S.R. BARRANCAS                </v>
          </cell>
          <cell r="AB80">
            <v>1</v>
          </cell>
          <cell r="AC80"/>
          <cell r="AD80"/>
          <cell r="AE80">
            <v>1</v>
          </cell>
        </row>
        <row r="81">
          <cell r="H81" t="str">
            <v>105458-P.S.R. TAHUINCO</v>
          </cell>
          <cell r="I81">
            <v>6</v>
          </cell>
          <cell r="J81">
            <v>2</v>
          </cell>
          <cell r="K81">
            <v>1</v>
          </cell>
          <cell r="L81">
            <v>9</v>
          </cell>
          <cell r="AA81" t="str">
            <v>105460-P.S.R. COGOTI 18</v>
          </cell>
          <cell r="AB81">
            <v>1</v>
          </cell>
          <cell r="AC81">
            <v>3</v>
          </cell>
          <cell r="AD81">
            <v>1</v>
          </cell>
          <cell r="AE81">
            <v>5</v>
          </cell>
        </row>
        <row r="82">
          <cell r="H82" t="str">
            <v>105491-P.S.R. QUELEN BAJO</v>
          </cell>
          <cell r="I82">
            <v>9</v>
          </cell>
          <cell r="J82">
            <v>3</v>
          </cell>
          <cell r="K82">
            <v>4</v>
          </cell>
          <cell r="L82">
            <v>16</v>
          </cell>
          <cell r="AA82" t="str">
            <v>105464-P.S.R. LA LIGUA</v>
          </cell>
          <cell r="AB82">
            <v>1</v>
          </cell>
          <cell r="AC82">
            <v>2</v>
          </cell>
          <cell r="AD82">
            <v>2</v>
          </cell>
          <cell r="AE82">
            <v>5</v>
          </cell>
        </row>
        <row r="83">
          <cell r="H83" t="str">
            <v>105492-P.S.R. CAMISA</v>
          </cell>
          <cell r="I83">
            <v>2</v>
          </cell>
          <cell r="J83">
            <v>1</v>
          </cell>
          <cell r="K83"/>
          <cell r="L83">
            <v>3</v>
          </cell>
          <cell r="AA83" t="str">
            <v>105490-P.S.R. EL DURAZNO</v>
          </cell>
          <cell r="AB83"/>
          <cell r="AC83">
            <v>2</v>
          </cell>
          <cell r="AD83"/>
          <cell r="AE83">
            <v>2</v>
          </cell>
        </row>
        <row r="84">
          <cell r="H84" t="str">
            <v>105501-P.S.R. ARBOLEDA GRANDE</v>
          </cell>
          <cell r="I84">
            <v>2</v>
          </cell>
          <cell r="J84">
            <v>3</v>
          </cell>
          <cell r="K84">
            <v>3</v>
          </cell>
          <cell r="L84">
            <v>8</v>
          </cell>
          <cell r="AA84" t="str">
            <v>04303-MONTE PATRIA</v>
          </cell>
          <cell r="AB84">
            <v>39</v>
          </cell>
          <cell r="AC84">
            <v>19</v>
          </cell>
          <cell r="AD84">
            <v>3</v>
          </cell>
          <cell r="AE84">
            <v>61</v>
          </cell>
        </row>
        <row r="85">
          <cell r="H85" t="str">
            <v>04301-OVALLE</v>
          </cell>
          <cell r="I85">
            <v>187</v>
          </cell>
          <cell r="J85">
            <v>118</v>
          </cell>
          <cell r="K85">
            <v>182</v>
          </cell>
          <cell r="L85">
            <v>487</v>
          </cell>
          <cell r="AA85" t="str">
            <v>105307-CES. RURAL MONTE PATRIA</v>
          </cell>
          <cell r="AB85">
            <v>12</v>
          </cell>
          <cell r="AC85">
            <v>12</v>
          </cell>
          <cell r="AD85">
            <v>1</v>
          </cell>
          <cell r="AE85">
            <v>25</v>
          </cell>
        </row>
        <row r="86">
          <cell r="H86" t="str">
            <v>105102-HOSPITAL OVALLE</v>
          </cell>
          <cell r="I86">
            <v>28</v>
          </cell>
          <cell r="J86">
            <v>19</v>
          </cell>
          <cell r="K86">
            <v>53</v>
          </cell>
          <cell r="L86">
            <v>100</v>
          </cell>
          <cell r="AA86" t="str">
            <v>105312-CES. RURAL CAREN</v>
          </cell>
          <cell r="AB86">
            <v>1</v>
          </cell>
          <cell r="AC86"/>
          <cell r="AD86">
            <v>1</v>
          </cell>
          <cell r="AE86">
            <v>2</v>
          </cell>
        </row>
        <row r="87">
          <cell r="H87" t="str">
            <v>105317-CES. JORGE JORDAN D.</v>
          </cell>
          <cell r="I87">
            <v>79</v>
          </cell>
          <cell r="J87">
            <v>38</v>
          </cell>
          <cell r="K87">
            <v>40</v>
          </cell>
          <cell r="L87">
            <v>157</v>
          </cell>
          <cell r="AA87" t="str">
            <v>105318-CES. RURAL EL PALQUI</v>
          </cell>
          <cell r="AB87">
            <v>23</v>
          </cell>
          <cell r="AC87">
            <v>1</v>
          </cell>
          <cell r="AD87"/>
          <cell r="AE87">
            <v>24</v>
          </cell>
        </row>
        <row r="88">
          <cell r="H88" t="str">
            <v>105322-CES. MARCOS MACUADA</v>
          </cell>
          <cell r="I88">
            <v>19</v>
          </cell>
          <cell r="J88">
            <v>16</v>
          </cell>
          <cell r="K88">
            <v>32</v>
          </cell>
          <cell r="L88">
            <v>67</v>
          </cell>
          <cell r="AA88" t="str">
            <v>105425-P.S.R. CHILECITO</v>
          </cell>
          <cell r="AB88"/>
          <cell r="AC88">
            <v>4</v>
          </cell>
          <cell r="AD88"/>
          <cell r="AE88">
            <v>4</v>
          </cell>
        </row>
        <row r="89">
          <cell r="H89" t="str">
            <v>105324-CES. SOTAQUI</v>
          </cell>
          <cell r="I89">
            <v>20</v>
          </cell>
          <cell r="J89">
            <v>9</v>
          </cell>
          <cell r="K89">
            <v>29</v>
          </cell>
          <cell r="L89">
            <v>58</v>
          </cell>
          <cell r="AA89" t="str">
            <v>105427-P.S.R. HACIENDA VALDIVIA</v>
          </cell>
          <cell r="AB89">
            <v>1</v>
          </cell>
          <cell r="AC89"/>
          <cell r="AD89"/>
          <cell r="AE89">
            <v>1</v>
          </cell>
        </row>
        <row r="90">
          <cell r="H90" t="str">
            <v>105415-P.S.R. BARRAZA</v>
          </cell>
          <cell r="I90"/>
          <cell r="J90">
            <v>1</v>
          </cell>
          <cell r="K90"/>
          <cell r="L90">
            <v>1</v>
          </cell>
          <cell r="AA90" t="str">
            <v>105431-P.S.R. PEDREGAL</v>
          </cell>
          <cell r="AB90">
            <v>2</v>
          </cell>
          <cell r="AC90"/>
          <cell r="AD90">
            <v>1</v>
          </cell>
          <cell r="AE90">
            <v>3</v>
          </cell>
        </row>
        <row r="91">
          <cell r="H91" t="str">
            <v xml:space="preserve">105416-P.S.R. CAMARICO                  </v>
          </cell>
          <cell r="I91">
            <v>1</v>
          </cell>
          <cell r="J91"/>
          <cell r="K91"/>
          <cell r="L91">
            <v>1</v>
          </cell>
          <cell r="AA91" t="str">
            <v>105432-P.S.R. RAPEL</v>
          </cell>
          <cell r="AB91"/>
          <cell r="AC91">
            <v>2</v>
          </cell>
          <cell r="AD91"/>
          <cell r="AE91">
            <v>2</v>
          </cell>
        </row>
        <row r="92">
          <cell r="H92" t="str">
            <v>105422-P.S.R. HORNILLOS</v>
          </cell>
          <cell r="I92"/>
          <cell r="J92">
            <v>1</v>
          </cell>
          <cell r="K92"/>
          <cell r="L92">
            <v>1</v>
          </cell>
          <cell r="AA92" t="str">
            <v>04304-PUNITAQUI</v>
          </cell>
          <cell r="AB92">
            <v>1</v>
          </cell>
          <cell r="AC92"/>
          <cell r="AD92">
            <v>1</v>
          </cell>
          <cell r="AE92">
            <v>2</v>
          </cell>
        </row>
        <row r="93">
          <cell r="H93" t="str">
            <v>105439-P.S.R. CERRO BLANCO</v>
          </cell>
          <cell r="I93"/>
          <cell r="J93"/>
          <cell r="K93">
            <v>2</v>
          </cell>
          <cell r="L93">
            <v>2</v>
          </cell>
          <cell r="AA93" t="str">
            <v>105308-CES. RURAL PUNITAQUI</v>
          </cell>
          <cell r="AB93">
            <v>1</v>
          </cell>
          <cell r="AC93"/>
          <cell r="AD93">
            <v>1</v>
          </cell>
          <cell r="AE93">
            <v>2</v>
          </cell>
        </row>
        <row r="94">
          <cell r="H94" t="str">
            <v>105510-P.S.R. RECOLETA</v>
          </cell>
          <cell r="I94"/>
          <cell r="J94">
            <v>1</v>
          </cell>
          <cell r="K94"/>
          <cell r="L94">
            <v>1</v>
          </cell>
          <cell r="AA94" t="str">
            <v>04305-RIO HURTADO</v>
          </cell>
          <cell r="AB94"/>
          <cell r="AC94">
            <v>2</v>
          </cell>
          <cell r="AD94">
            <v>1</v>
          </cell>
          <cell r="AE94">
            <v>3</v>
          </cell>
        </row>
        <row r="95">
          <cell r="H95" t="str">
            <v>105722-CECOF SAN JOSE DE LA DEHESA</v>
          </cell>
          <cell r="I95">
            <v>12</v>
          </cell>
          <cell r="J95"/>
          <cell r="K95">
            <v>7</v>
          </cell>
          <cell r="L95">
            <v>19</v>
          </cell>
          <cell r="AA95" t="str">
            <v>105310-CES. RURAL PICHASCA</v>
          </cell>
          <cell r="AB95"/>
          <cell r="AC95"/>
          <cell r="AD95">
            <v>1</v>
          </cell>
          <cell r="AE95">
            <v>1</v>
          </cell>
        </row>
        <row r="96">
          <cell r="H96" t="str">
            <v>105723-CECOF LIMARI</v>
          </cell>
          <cell r="I96">
            <v>5</v>
          </cell>
          <cell r="J96">
            <v>5</v>
          </cell>
          <cell r="K96">
            <v>5</v>
          </cell>
          <cell r="L96">
            <v>15</v>
          </cell>
          <cell r="AA96" t="str">
            <v>105409-P.S.R. EL CHAÑAR</v>
          </cell>
          <cell r="AB96"/>
          <cell r="AC96">
            <v>1</v>
          </cell>
          <cell r="AD96"/>
          <cell r="AE96">
            <v>1</v>
          </cell>
        </row>
        <row r="97">
          <cell r="H97" t="str">
            <v>200258-CECOF LOS COPIHUES</v>
          </cell>
          <cell r="I97">
            <v>10</v>
          </cell>
          <cell r="J97">
            <v>12</v>
          </cell>
          <cell r="K97"/>
          <cell r="L97">
            <v>22</v>
          </cell>
          <cell r="AA97" t="str">
            <v>105414-P.S.R. SERON</v>
          </cell>
          <cell r="AB97"/>
          <cell r="AC97">
            <v>1</v>
          </cell>
          <cell r="AD97"/>
          <cell r="AE97">
            <v>1</v>
          </cell>
        </row>
        <row r="98">
          <cell r="H98" t="str">
            <v>200367-CECOF COLONIA LIMARÍ</v>
          </cell>
          <cell r="I98">
            <v>13</v>
          </cell>
          <cell r="J98">
            <v>16</v>
          </cell>
          <cell r="K98">
            <v>14</v>
          </cell>
          <cell r="L98">
            <v>43</v>
          </cell>
          <cell r="AA98" t="str">
            <v>Total general</v>
          </cell>
          <cell r="AB98">
            <v>277</v>
          </cell>
          <cell r="AC98">
            <v>167</v>
          </cell>
          <cell r="AD98">
            <v>280</v>
          </cell>
          <cell r="AE98">
            <v>724</v>
          </cell>
        </row>
        <row r="99">
          <cell r="H99" t="str">
            <v>04302-COMBARBALÁ</v>
          </cell>
          <cell r="I99">
            <v>34</v>
          </cell>
          <cell r="J99">
            <v>20</v>
          </cell>
          <cell r="K99">
            <v>22</v>
          </cell>
          <cell r="L99">
            <v>76</v>
          </cell>
        </row>
        <row r="100">
          <cell r="H100" t="str">
            <v>105105-HOSPITAL COMBARBALÁ</v>
          </cell>
          <cell r="I100">
            <v>20</v>
          </cell>
          <cell r="J100">
            <v>10</v>
          </cell>
          <cell r="K100">
            <v>20</v>
          </cell>
          <cell r="L100">
            <v>50</v>
          </cell>
        </row>
        <row r="101">
          <cell r="H101" t="str">
            <v>105433-P.S.R. SAN LORENZO</v>
          </cell>
          <cell r="I101"/>
          <cell r="J101">
            <v>2</v>
          </cell>
          <cell r="K101">
            <v>0</v>
          </cell>
          <cell r="L101">
            <v>2</v>
          </cell>
        </row>
        <row r="102">
          <cell r="H102" t="str">
            <v>105434-P.S.R. SAN MARCOS</v>
          </cell>
          <cell r="I102">
            <v>4</v>
          </cell>
          <cell r="J102"/>
          <cell r="K102"/>
          <cell r="L102">
            <v>4</v>
          </cell>
        </row>
        <row r="103">
          <cell r="H103" t="str">
            <v xml:space="preserve">105459-P.S.R. BARRANCAS                </v>
          </cell>
          <cell r="I103">
            <v>3</v>
          </cell>
          <cell r="J103">
            <v>1</v>
          </cell>
          <cell r="K103">
            <v>1</v>
          </cell>
          <cell r="L103">
            <v>5</v>
          </cell>
        </row>
        <row r="104">
          <cell r="H104" t="str">
            <v>105460-P.S.R. COGOTI 18</v>
          </cell>
          <cell r="I104">
            <v>5</v>
          </cell>
          <cell r="J104">
            <v>2</v>
          </cell>
          <cell r="K104">
            <v>1</v>
          </cell>
          <cell r="L104">
            <v>8</v>
          </cell>
        </row>
        <row r="105">
          <cell r="H105" t="str">
            <v>105462-P.S.R. EL SAUCE</v>
          </cell>
          <cell r="I105"/>
          <cell r="J105">
            <v>1</v>
          </cell>
          <cell r="K105"/>
          <cell r="L105">
            <v>1</v>
          </cell>
        </row>
        <row r="106">
          <cell r="H106" t="str">
            <v>105463-P.S.R. QUILITAPIA</v>
          </cell>
          <cell r="I106">
            <v>1</v>
          </cell>
          <cell r="J106"/>
          <cell r="K106"/>
          <cell r="L106">
            <v>1</v>
          </cell>
        </row>
        <row r="107">
          <cell r="H107" t="str">
            <v>105464-P.S.R. LA LIGUA</v>
          </cell>
          <cell r="I107"/>
          <cell r="J107">
            <v>3</v>
          </cell>
          <cell r="K107"/>
          <cell r="L107">
            <v>3</v>
          </cell>
        </row>
        <row r="108">
          <cell r="H108" t="str">
            <v>105466-P.S.R. VALLE HERMOSO</v>
          </cell>
          <cell r="I108">
            <v>1</v>
          </cell>
          <cell r="J108"/>
          <cell r="K108"/>
          <cell r="L108">
            <v>1</v>
          </cell>
        </row>
        <row r="109">
          <cell r="H109" t="str">
            <v>105490-P.S.R. EL DURAZNO</v>
          </cell>
          <cell r="I109"/>
          <cell r="J109">
            <v>1</v>
          </cell>
          <cell r="K109"/>
          <cell r="L109">
            <v>1</v>
          </cell>
        </row>
        <row r="110">
          <cell r="H110" t="str">
            <v>04303-MONTE PATRIA</v>
          </cell>
          <cell r="I110">
            <v>28</v>
          </cell>
          <cell r="J110">
            <v>15</v>
          </cell>
          <cell r="K110">
            <v>25</v>
          </cell>
          <cell r="L110">
            <v>68</v>
          </cell>
        </row>
        <row r="111">
          <cell r="H111" t="str">
            <v>105307-CES. RURAL MONTE PATRIA</v>
          </cell>
          <cell r="I111">
            <v>7</v>
          </cell>
          <cell r="J111">
            <v>9</v>
          </cell>
          <cell r="K111">
            <v>9</v>
          </cell>
          <cell r="L111">
            <v>25</v>
          </cell>
        </row>
        <row r="112">
          <cell r="H112" t="str">
            <v>105311-CES. RURAL CHAÑARAL ALTO</v>
          </cell>
          <cell r="I112">
            <v>6</v>
          </cell>
          <cell r="J112">
            <v>2</v>
          </cell>
          <cell r="K112"/>
          <cell r="L112">
            <v>8</v>
          </cell>
        </row>
        <row r="113">
          <cell r="H113" t="str">
            <v>105312-CES. RURAL CAREN</v>
          </cell>
          <cell r="I113">
            <v>2</v>
          </cell>
          <cell r="J113"/>
          <cell r="K113">
            <v>1</v>
          </cell>
          <cell r="L113">
            <v>3</v>
          </cell>
        </row>
        <row r="114">
          <cell r="H114" t="str">
            <v>105318-CES. RURAL EL PALQUI</v>
          </cell>
          <cell r="I114">
            <v>6</v>
          </cell>
          <cell r="J114">
            <v>1</v>
          </cell>
          <cell r="K114">
            <v>13</v>
          </cell>
          <cell r="L114">
            <v>20</v>
          </cell>
        </row>
        <row r="115">
          <cell r="H115" t="str">
            <v>105425-P.S.R. CHILECITO</v>
          </cell>
          <cell r="I115"/>
          <cell r="J115">
            <v>1</v>
          </cell>
          <cell r="K115"/>
          <cell r="L115">
            <v>1</v>
          </cell>
        </row>
        <row r="116">
          <cell r="H116" t="str">
            <v>105427-P.S.R. HACIENDA VALDIVIA</v>
          </cell>
          <cell r="I116">
            <v>3</v>
          </cell>
          <cell r="J116"/>
          <cell r="K116"/>
          <cell r="L116">
            <v>3</v>
          </cell>
        </row>
        <row r="117">
          <cell r="H117" t="str">
            <v>105430-P.S.R. MIALQUI</v>
          </cell>
          <cell r="I117">
            <v>1</v>
          </cell>
          <cell r="J117">
            <v>1</v>
          </cell>
          <cell r="K117"/>
          <cell r="L117">
            <v>2</v>
          </cell>
        </row>
        <row r="118">
          <cell r="H118" t="str">
            <v>105431-P.S.R. PEDREGAL</v>
          </cell>
          <cell r="I118">
            <v>2</v>
          </cell>
          <cell r="J118"/>
          <cell r="K118">
            <v>1</v>
          </cell>
          <cell r="L118">
            <v>3</v>
          </cell>
        </row>
        <row r="119">
          <cell r="H119" t="str">
            <v>105432-P.S.R. RAPEL</v>
          </cell>
          <cell r="I119"/>
          <cell r="J119">
            <v>1</v>
          </cell>
          <cell r="K119"/>
          <cell r="L119">
            <v>1</v>
          </cell>
        </row>
        <row r="120">
          <cell r="H120" t="str">
            <v>105435-P.S.R. TULAHUEN</v>
          </cell>
          <cell r="I120"/>
          <cell r="J120"/>
          <cell r="K120">
            <v>1</v>
          </cell>
          <cell r="L120">
            <v>1</v>
          </cell>
        </row>
        <row r="121">
          <cell r="H121" t="str">
            <v>105436-P.S.R. EL MAITEN</v>
          </cell>
          <cell r="I121">
            <v>1</v>
          </cell>
          <cell r="J121"/>
          <cell r="K121"/>
          <cell r="L121">
            <v>1</v>
          </cell>
        </row>
        <row r="122">
          <cell r="H122" t="str">
            <v>04304-PUNITAQUI</v>
          </cell>
          <cell r="I122">
            <v>9</v>
          </cell>
          <cell r="J122">
            <v>12</v>
          </cell>
          <cell r="K122">
            <v>13</v>
          </cell>
          <cell r="L122">
            <v>34</v>
          </cell>
        </row>
        <row r="123">
          <cell r="H123" t="str">
            <v>105308-CES. RURAL PUNITAQUI</v>
          </cell>
          <cell r="I123">
            <v>9</v>
          </cell>
          <cell r="J123">
            <v>12</v>
          </cell>
          <cell r="K123">
            <v>13</v>
          </cell>
          <cell r="L123">
            <v>34</v>
          </cell>
        </row>
        <row r="124">
          <cell r="H124" t="str">
            <v>04305-RIO HURTADO</v>
          </cell>
          <cell r="I124">
            <v>1</v>
          </cell>
          <cell r="J124">
            <v>1</v>
          </cell>
          <cell r="K124"/>
          <cell r="L124">
            <v>2</v>
          </cell>
        </row>
        <row r="125">
          <cell r="H125" t="str">
            <v>105310-CES. RURAL PICHASCA</v>
          </cell>
          <cell r="I125">
            <v>1</v>
          </cell>
          <cell r="J125"/>
          <cell r="K125"/>
          <cell r="L125">
            <v>1</v>
          </cell>
        </row>
        <row r="126">
          <cell r="H126" t="str">
            <v>105409-P.S.R. EL CHAÑAR</v>
          </cell>
          <cell r="I126"/>
          <cell r="J126">
            <v>1</v>
          </cell>
          <cell r="K126"/>
          <cell r="L126">
            <v>1</v>
          </cell>
        </row>
        <row r="127">
          <cell r="H127" t="str">
            <v>Total general</v>
          </cell>
          <cell r="I127">
            <v>1350</v>
          </cell>
          <cell r="J127">
            <v>850</v>
          </cell>
          <cell r="K127">
            <v>1184</v>
          </cell>
          <cell r="L127">
            <v>3384</v>
          </cell>
        </row>
      </sheetData>
      <sheetData sheetId="19"/>
      <sheetData sheetId="20">
        <row r="3">
          <cell r="H3" t="str">
            <v>Suma de Total</v>
          </cell>
          <cell r="I3" t="str">
            <v>Etiquetas de columna</v>
          </cell>
          <cell r="AA3" t="str">
            <v>Suma de Total</v>
          </cell>
          <cell r="AB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 t="str">
            <v>Total general</v>
          </cell>
          <cell r="AA4" t="str">
            <v>Etiquetas de fila</v>
          </cell>
          <cell r="AB4">
            <v>1</v>
          </cell>
          <cell r="AC4">
            <v>2</v>
          </cell>
          <cell r="AD4">
            <v>3</v>
          </cell>
          <cell r="AE4" t="str">
            <v>Total general</v>
          </cell>
        </row>
        <row r="5">
          <cell r="H5" t="str">
            <v>04101-LA SERENA</v>
          </cell>
          <cell r="I5">
            <v>79</v>
          </cell>
          <cell r="J5">
            <v>57</v>
          </cell>
          <cell r="K5">
            <v>60</v>
          </cell>
          <cell r="L5">
            <v>196</v>
          </cell>
          <cell r="AA5" t="str">
            <v>04101-LA SERENA</v>
          </cell>
          <cell r="AB5">
            <v>18</v>
          </cell>
          <cell r="AC5">
            <v>26</v>
          </cell>
          <cell r="AD5">
            <v>23</v>
          </cell>
          <cell r="AE5">
            <v>67</v>
          </cell>
        </row>
        <row r="6">
          <cell r="H6" t="str">
            <v>105300-CES. CARDENAL CARO</v>
          </cell>
          <cell r="I6">
            <v>17</v>
          </cell>
          <cell r="J6">
            <v>7</v>
          </cell>
          <cell r="K6">
            <v>16</v>
          </cell>
          <cell r="L6">
            <v>40</v>
          </cell>
          <cell r="AA6" t="str">
            <v>105300-CES. CARDENAL CARO</v>
          </cell>
          <cell r="AB6">
            <v>2</v>
          </cell>
          <cell r="AC6"/>
          <cell r="AD6">
            <v>14</v>
          </cell>
          <cell r="AE6">
            <v>16</v>
          </cell>
        </row>
        <row r="7">
          <cell r="H7" t="str">
            <v>105301-CES. LAS COMPAÑIAS</v>
          </cell>
          <cell r="I7">
            <v>7</v>
          </cell>
          <cell r="J7">
            <v>9</v>
          </cell>
          <cell r="K7">
            <v>2</v>
          </cell>
          <cell r="L7">
            <v>18</v>
          </cell>
          <cell r="AA7" t="str">
            <v>105302-CES. PEDRO AGUIRRE C.</v>
          </cell>
          <cell r="AB7">
            <v>9</v>
          </cell>
          <cell r="AC7">
            <v>14</v>
          </cell>
          <cell r="AD7"/>
          <cell r="AE7">
            <v>23</v>
          </cell>
        </row>
        <row r="8">
          <cell r="H8" t="str">
            <v>105302-CES. PEDRO AGUIRRE C.</v>
          </cell>
          <cell r="I8">
            <v>22</v>
          </cell>
          <cell r="J8">
            <v>8</v>
          </cell>
          <cell r="K8">
            <v>16</v>
          </cell>
          <cell r="L8">
            <v>46</v>
          </cell>
          <cell r="AA8" t="str">
            <v>105313-CES. SCHAFFHAUSER</v>
          </cell>
          <cell r="AB8">
            <v>4</v>
          </cell>
          <cell r="AC8">
            <v>3</v>
          </cell>
          <cell r="AD8">
            <v>2</v>
          </cell>
          <cell r="AE8">
            <v>9</v>
          </cell>
        </row>
        <row r="9">
          <cell r="H9" t="str">
            <v>105313-CES. SCHAFFHAUSER</v>
          </cell>
          <cell r="I9">
            <v>14</v>
          </cell>
          <cell r="J9">
            <v>19</v>
          </cell>
          <cell r="K9">
            <v>10</v>
          </cell>
          <cell r="L9">
            <v>43</v>
          </cell>
          <cell r="AA9" t="str">
            <v>105319-CES. CARDENAL R.S.H.</v>
          </cell>
          <cell r="AB9">
            <v>3</v>
          </cell>
          <cell r="AC9"/>
          <cell r="AD9"/>
          <cell r="AE9">
            <v>3</v>
          </cell>
        </row>
        <row r="10">
          <cell r="H10" t="str">
            <v>105319-CES. CARDENAL R.S.H.</v>
          </cell>
          <cell r="I10">
            <v>8</v>
          </cell>
          <cell r="J10">
            <v>3</v>
          </cell>
          <cell r="K10">
            <v>5</v>
          </cell>
          <cell r="L10">
            <v>16</v>
          </cell>
          <cell r="AA10" t="str">
            <v>105325-CESFAM JUAN PABLO II</v>
          </cell>
          <cell r="AB10"/>
          <cell r="AC10">
            <v>7</v>
          </cell>
          <cell r="AD10">
            <v>7</v>
          </cell>
          <cell r="AE10">
            <v>14</v>
          </cell>
        </row>
        <row r="11">
          <cell r="H11" t="str">
            <v>105325-CESFAM JUAN PABLO II</v>
          </cell>
          <cell r="I11">
            <v>9</v>
          </cell>
          <cell r="J11">
            <v>10</v>
          </cell>
          <cell r="K11">
            <v>10</v>
          </cell>
          <cell r="L11">
            <v>29</v>
          </cell>
          <cell r="AA11" t="str">
            <v xml:space="preserve">105400-P.S.R. ALGARROBITO            </v>
          </cell>
          <cell r="AB11"/>
          <cell r="AC11">
            <v>2</v>
          </cell>
          <cell r="AD11"/>
          <cell r="AE11">
            <v>2</v>
          </cell>
        </row>
        <row r="12">
          <cell r="H12" t="str">
            <v xml:space="preserve">105400-P.S.R. ALGARROBITO            </v>
          </cell>
          <cell r="I12"/>
          <cell r="J12">
            <v>1</v>
          </cell>
          <cell r="K12">
            <v>1</v>
          </cell>
          <cell r="L12">
            <v>2</v>
          </cell>
          <cell r="AA12" t="str">
            <v>04102-COQUIMBO</v>
          </cell>
          <cell r="AB12">
            <v>9</v>
          </cell>
          <cell r="AC12">
            <v>5</v>
          </cell>
          <cell r="AD12">
            <v>3</v>
          </cell>
          <cell r="AE12">
            <v>17</v>
          </cell>
        </row>
        <row r="13">
          <cell r="H13" t="str">
            <v>105401-P.S.R. LAS ROJAS</v>
          </cell>
          <cell r="I13">
            <v>1</v>
          </cell>
          <cell r="J13"/>
          <cell r="K13"/>
          <cell r="L13">
            <v>1</v>
          </cell>
          <cell r="AA13" t="str">
            <v>105303-CES. SAN JUAN</v>
          </cell>
          <cell r="AB13">
            <v>3</v>
          </cell>
          <cell r="AC13">
            <v>1</v>
          </cell>
          <cell r="AD13"/>
          <cell r="AE13">
            <v>4</v>
          </cell>
        </row>
        <row r="14">
          <cell r="H14" t="str">
            <v>105402-P.S.R. EL ROMERO</v>
          </cell>
          <cell r="I14">
            <v>1</v>
          </cell>
          <cell r="J14"/>
          <cell r="K14"/>
          <cell r="L14">
            <v>1</v>
          </cell>
          <cell r="AA14" t="str">
            <v>105305-CES. TIERRAS BLANCAS</v>
          </cell>
          <cell r="AB14">
            <v>6</v>
          </cell>
          <cell r="AC14">
            <v>2</v>
          </cell>
          <cell r="AD14"/>
          <cell r="AE14">
            <v>8</v>
          </cell>
        </row>
        <row r="15">
          <cell r="H15" t="str">
            <v>04102-COQUIMBO</v>
          </cell>
          <cell r="I15">
            <v>94</v>
          </cell>
          <cell r="J15">
            <v>76</v>
          </cell>
          <cell r="K15">
            <v>82</v>
          </cell>
          <cell r="L15">
            <v>252</v>
          </cell>
          <cell r="AA15" t="str">
            <v>105323-CES. DR. SERGIO AGUILAR</v>
          </cell>
          <cell r="AB15"/>
          <cell r="AC15">
            <v>2</v>
          </cell>
          <cell r="AD15">
            <v>3</v>
          </cell>
          <cell r="AE15">
            <v>5</v>
          </cell>
        </row>
        <row r="16">
          <cell r="H16" t="str">
            <v>105303-CES. SAN JUAN</v>
          </cell>
          <cell r="I16">
            <v>24</v>
          </cell>
          <cell r="J16">
            <v>10</v>
          </cell>
          <cell r="K16">
            <v>16</v>
          </cell>
          <cell r="L16">
            <v>50</v>
          </cell>
          <cell r="AA16" t="str">
            <v>04103-ANDACOLLO</v>
          </cell>
          <cell r="AB16"/>
          <cell r="AC16">
            <v>1</v>
          </cell>
          <cell r="AD16">
            <v>5</v>
          </cell>
          <cell r="AE16">
            <v>6</v>
          </cell>
        </row>
        <row r="17">
          <cell r="H17" t="str">
            <v>105304-CES. SANTA CECILIA</v>
          </cell>
          <cell r="I17">
            <v>29</v>
          </cell>
          <cell r="J17">
            <v>38</v>
          </cell>
          <cell r="K17">
            <v>26</v>
          </cell>
          <cell r="L17">
            <v>93</v>
          </cell>
          <cell r="AA17" t="str">
            <v>105106-HOSPITAL ANDACOLLO</v>
          </cell>
          <cell r="AB17"/>
          <cell r="AC17">
            <v>1</v>
          </cell>
          <cell r="AD17">
            <v>5</v>
          </cell>
          <cell r="AE17">
            <v>6</v>
          </cell>
        </row>
        <row r="18">
          <cell r="H18" t="str">
            <v>105305-CES. TIERRAS BLANCAS</v>
          </cell>
          <cell r="I18">
            <v>22</v>
          </cell>
          <cell r="J18">
            <v>5</v>
          </cell>
          <cell r="K18">
            <v>17</v>
          </cell>
          <cell r="L18">
            <v>44</v>
          </cell>
          <cell r="AA18" t="str">
            <v>04104-LA HIGUERA</v>
          </cell>
          <cell r="AB18">
            <v>1</v>
          </cell>
          <cell r="AC18"/>
          <cell r="AD18"/>
          <cell r="AE18">
            <v>1</v>
          </cell>
        </row>
        <row r="19">
          <cell r="H19" t="str">
            <v>105321-CES. RURAL  TONGOY</v>
          </cell>
          <cell r="I19">
            <v>1</v>
          </cell>
          <cell r="J19">
            <v>2</v>
          </cell>
          <cell r="K19"/>
          <cell r="L19">
            <v>3</v>
          </cell>
          <cell r="AA19" t="str">
            <v>105314-CES. LA HIGUERA</v>
          </cell>
          <cell r="AB19">
            <v>1</v>
          </cell>
          <cell r="AC19"/>
          <cell r="AD19"/>
          <cell r="AE19">
            <v>1</v>
          </cell>
        </row>
        <row r="20">
          <cell r="H20" t="str">
            <v>105323-CES. DR. SERGIO AGUILAR</v>
          </cell>
          <cell r="I20">
            <v>18</v>
          </cell>
          <cell r="J20">
            <v>18</v>
          </cell>
          <cell r="K20">
            <v>19</v>
          </cell>
          <cell r="L20">
            <v>55</v>
          </cell>
          <cell r="AA20" t="str">
            <v>04106-VICUÑA</v>
          </cell>
          <cell r="AB20"/>
          <cell r="AC20"/>
          <cell r="AD20">
            <v>1</v>
          </cell>
          <cell r="AE20">
            <v>1</v>
          </cell>
        </row>
        <row r="21">
          <cell r="H21" t="str">
            <v>105405-P.S.R. GUANAQUEROS</v>
          </cell>
          <cell r="I21"/>
          <cell r="J21">
            <v>2</v>
          </cell>
          <cell r="K21"/>
          <cell r="L21">
            <v>2</v>
          </cell>
          <cell r="AA21" t="str">
            <v>105502-P.S.R. CALINGASTA</v>
          </cell>
          <cell r="AB21"/>
          <cell r="AC21"/>
          <cell r="AD21">
            <v>1</v>
          </cell>
          <cell r="AE21">
            <v>1</v>
          </cell>
        </row>
        <row r="22">
          <cell r="H22" t="str">
            <v>105406-P.S.R. PAN DE AZUCAR</v>
          </cell>
          <cell r="I22"/>
          <cell r="J22">
            <v>1</v>
          </cell>
          <cell r="K22">
            <v>4</v>
          </cell>
          <cell r="L22">
            <v>5</v>
          </cell>
          <cell r="AA22" t="str">
            <v>04201-ILLAPEL</v>
          </cell>
          <cell r="AB22"/>
          <cell r="AC22"/>
          <cell r="AD22">
            <v>5</v>
          </cell>
          <cell r="AE22">
            <v>5</v>
          </cell>
        </row>
        <row r="23">
          <cell r="H23" t="str">
            <v>04103-ANDACOLLO</v>
          </cell>
          <cell r="I23">
            <v>4</v>
          </cell>
          <cell r="J23">
            <v>1</v>
          </cell>
          <cell r="K23"/>
          <cell r="L23">
            <v>5</v>
          </cell>
          <cell r="AA23" t="str">
            <v>105326-CESFAM SAN RAFAEL</v>
          </cell>
          <cell r="AB23"/>
          <cell r="AC23"/>
          <cell r="AD23">
            <v>5</v>
          </cell>
          <cell r="AE23">
            <v>5</v>
          </cell>
        </row>
        <row r="24">
          <cell r="H24" t="str">
            <v>105106-HOSPITAL ANDACOLLO</v>
          </cell>
          <cell r="I24">
            <v>4</v>
          </cell>
          <cell r="J24">
            <v>1</v>
          </cell>
          <cell r="K24"/>
          <cell r="L24">
            <v>5</v>
          </cell>
          <cell r="AA24" t="str">
            <v>04204-SALAMANCA</v>
          </cell>
          <cell r="AB24">
            <v>11</v>
          </cell>
          <cell r="AC24">
            <v>10</v>
          </cell>
          <cell r="AD24">
            <v>7</v>
          </cell>
          <cell r="AE24">
            <v>28</v>
          </cell>
        </row>
        <row r="25">
          <cell r="H25" t="str">
            <v>04104-LA HIGUERA</v>
          </cell>
          <cell r="I25">
            <v>3</v>
          </cell>
          <cell r="J25">
            <v>2</v>
          </cell>
          <cell r="K25">
            <v>1</v>
          </cell>
          <cell r="L25">
            <v>6</v>
          </cell>
          <cell r="AA25" t="str">
            <v>105104-HOSPITAL SALAMANCA</v>
          </cell>
          <cell r="AB25">
            <v>11</v>
          </cell>
          <cell r="AC25">
            <v>10</v>
          </cell>
          <cell r="AD25">
            <v>6</v>
          </cell>
          <cell r="AE25">
            <v>27</v>
          </cell>
        </row>
        <row r="26">
          <cell r="H26" t="str">
            <v>105314-CES. LA HIGUERA</v>
          </cell>
          <cell r="I26"/>
          <cell r="J26"/>
          <cell r="K26">
            <v>1</v>
          </cell>
          <cell r="L26">
            <v>1</v>
          </cell>
          <cell r="AA26" t="str">
            <v>105491-P.S.R. QUELEN BAJO</v>
          </cell>
          <cell r="AB26"/>
          <cell r="AC26"/>
          <cell r="AD26">
            <v>1</v>
          </cell>
          <cell r="AE26">
            <v>1</v>
          </cell>
        </row>
        <row r="27">
          <cell r="H27" t="str">
            <v xml:space="preserve">105500-P.S.R. CALETA HORNOS        </v>
          </cell>
          <cell r="I27">
            <v>2</v>
          </cell>
          <cell r="J27">
            <v>1</v>
          </cell>
          <cell r="K27"/>
          <cell r="L27">
            <v>3</v>
          </cell>
          <cell r="AA27" t="str">
            <v>04301-OVALLE</v>
          </cell>
          <cell r="AB27">
            <v>2</v>
          </cell>
          <cell r="AC27">
            <v>1</v>
          </cell>
          <cell r="AD27">
            <v>1</v>
          </cell>
          <cell r="AE27">
            <v>4</v>
          </cell>
        </row>
        <row r="28">
          <cell r="H28" t="str">
            <v>105506-P.S.R. EL TRAPICHE</v>
          </cell>
          <cell r="I28">
            <v>1</v>
          </cell>
          <cell r="J28">
            <v>1</v>
          </cell>
          <cell r="K28"/>
          <cell r="L28">
            <v>2</v>
          </cell>
          <cell r="AA28" t="str">
            <v>105322-CES. MARCOS MACUADA</v>
          </cell>
          <cell r="AB28">
            <v>1</v>
          </cell>
          <cell r="AC28"/>
          <cell r="AD28"/>
          <cell r="AE28">
            <v>1</v>
          </cell>
        </row>
        <row r="29">
          <cell r="H29" t="str">
            <v>04105-PAIHUANO</v>
          </cell>
          <cell r="I29">
            <v>1</v>
          </cell>
          <cell r="J29">
            <v>4</v>
          </cell>
          <cell r="K29"/>
          <cell r="L29">
            <v>5</v>
          </cell>
          <cell r="AA29" t="str">
            <v>105722-CECOF SAN JOSE DE LA DEHESA</v>
          </cell>
          <cell r="AB29">
            <v>1</v>
          </cell>
          <cell r="AC29"/>
          <cell r="AD29"/>
          <cell r="AE29">
            <v>1</v>
          </cell>
        </row>
        <row r="30">
          <cell r="H30" t="str">
            <v>105306-CES. PAIHUANO</v>
          </cell>
          <cell r="I30"/>
          <cell r="J30">
            <v>2</v>
          </cell>
          <cell r="K30"/>
          <cell r="L30">
            <v>2</v>
          </cell>
          <cell r="AA30" t="str">
            <v>105723-CECOF LIMARI</v>
          </cell>
          <cell r="AB30"/>
          <cell r="AC30">
            <v>1</v>
          </cell>
          <cell r="AD30">
            <v>1</v>
          </cell>
          <cell r="AE30">
            <v>2</v>
          </cell>
        </row>
        <row r="31">
          <cell r="H31" t="str">
            <v>105475-P.S.R. HORCON</v>
          </cell>
          <cell r="I31"/>
          <cell r="J31">
            <v>1</v>
          </cell>
          <cell r="K31"/>
          <cell r="L31">
            <v>1</v>
          </cell>
          <cell r="AA31" t="str">
            <v>04302-COMBARBALÁ</v>
          </cell>
          <cell r="AB31">
            <v>1</v>
          </cell>
          <cell r="AC31">
            <v>9</v>
          </cell>
          <cell r="AD31">
            <v>2</v>
          </cell>
          <cell r="AE31">
            <v>12</v>
          </cell>
        </row>
        <row r="32">
          <cell r="H32" t="str">
            <v>105476-P.S.R. MONTE GRANDE</v>
          </cell>
          <cell r="I32"/>
          <cell r="J32">
            <v>1</v>
          </cell>
          <cell r="K32"/>
          <cell r="L32">
            <v>1</v>
          </cell>
          <cell r="AA32" t="str">
            <v>105105-HOSPITAL COMBARBALÁ</v>
          </cell>
          <cell r="AB32"/>
          <cell r="AC32">
            <v>3</v>
          </cell>
          <cell r="AD32">
            <v>2</v>
          </cell>
          <cell r="AE32">
            <v>5</v>
          </cell>
        </row>
        <row r="33">
          <cell r="H33" t="str">
            <v>105477-P.S.R. PISCO ELQUI</v>
          </cell>
          <cell r="I33">
            <v>1</v>
          </cell>
          <cell r="J33"/>
          <cell r="K33"/>
          <cell r="L33">
            <v>1</v>
          </cell>
          <cell r="AA33" t="str">
            <v>105441-P.S.R. MANQUEHUA</v>
          </cell>
          <cell r="AB33"/>
          <cell r="AC33">
            <v>2</v>
          </cell>
          <cell r="AD33"/>
          <cell r="AE33">
            <v>2</v>
          </cell>
        </row>
        <row r="34">
          <cell r="H34" t="str">
            <v>04106-VICUÑA</v>
          </cell>
          <cell r="I34">
            <v>6</v>
          </cell>
          <cell r="J34">
            <v>5</v>
          </cell>
          <cell r="K34">
            <v>8</v>
          </cell>
          <cell r="L34">
            <v>19</v>
          </cell>
          <cell r="AA34" t="str">
            <v xml:space="preserve">105459-P.S.R. BARRANCAS                </v>
          </cell>
          <cell r="AB34">
            <v>1</v>
          </cell>
          <cell r="AC34">
            <v>1</v>
          </cell>
          <cell r="AD34"/>
          <cell r="AE34">
            <v>2</v>
          </cell>
        </row>
        <row r="35">
          <cell r="H35" t="str">
            <v>105107-HOSPITAL VICUÑA</v>
          </cell>
          <cell r="I35">
            <v>2</v>
          </cell>
          <cell r="J35"/>
          <cell r="K35">
            <v>5</v>
          </cell>
          <cell r="L35">
            <v>7</v>
          </cell>
          <cell r="AA35" t="str">
            <v>105464-P.S.R. LA LIGUA</v>
          </cell>
          <cell r="AB35"/>
          <cell r="AC35">
            <v>1</v>
          </cell>
          <cell r="AD35"/>
          <cell r="AE35">
            <v>1</v>
          </cell>
        </row>
        <row r="36">
          <cell r="H36" t="str">
            <v>105467-P.S.R. DIAGUITAS</v>
          </cell>
          <cell r="I36"/>
          <cell r="J36"/>
          <cell r="K36">
            <v>1</v>
          </cell>
          <cell r="L36">
            <v>1</v>
          </cell>
          <cell r="AA36" t="str">
            <v>105466-P.S.R. VALLE HERMOSO</v>
          </cell>
          <cell r="AB36"/>
          <cell r="AC36">
            <v>2</v>
          </cell>
          <cell r="AD36"/>
          <cell r="AE36">
            <v>2</v>
          </cell>
        </row>
        <row r="37">
          <cell r="H37" t="str">
            <v>105469-P.S.R. EL TAMBO</v>
          </cell>
          <cell r="I37">
            <v>2</v>
          </cell>
          <cell r="J37">
            <v>4</v>
          </cell>
          <cell r="K37"/>
          <cell r="L37">
            <v>6</v>
          </cell>
          <cell r="AA37" t="str">
            <v>04303-MONTE PATRIA</v>
          </cell>
          <cell r="AB37">
            <v>13</v>
          </cell>
          <cell r="AC37"/>
          <cell r="AD37">
            <v>11</v>
          </cell>
          <cell r="AE37">
            <v>24</v>
          </cell>
        </row>
        <row r="38">
          <cell r="H38" t="str">
            <v>105473-P.S.R. TALCUNA</v>
          </cell>
          <cell r="I38"/>
          <cell r="J38">
            <v>1</v>
          </cell>
          <cell r="K38"/>
          <cell r="L38">
            <v>1</v>
          </cell>
          <cell r="AA38" t="str">
            <v>105307-CES. RURAL MONTE PATRIA</v>
          </cell>
          <cell r="AB38">
            <v>13</v>
          </cell>
          <cell r="AC38"/>
          <cell r="AD38">
            <v>4</v>
          </cell>
          <cell r="AE38">
            <v>17</v>
          </cell>
        </row>
        <row r="39">
          <cell r="H39" t="str">
            <v>105502-P.S.R. CALINGASTA</v>
          </cell>
          <cell r="I39">
            <v>1</v>
          </cell>
          <cell r="J39"/>
          <cell r="K39">
            <v>2</v>
          </cell>
          <cell r="L39">
            <v>3</v>
          </cell>
          <cell r="AA39" t="str">
            <v>105311-CES. RURAL CHAÑARAL ALTO</v>
          </cell>
          <cell r="AB39"/>
          <cell r="AC39"/>
          <cell r="AD39">
            <v>6</v>
          </cell>
          <cell r="AE39">
            <v>6</v>
          </cell>
        </row>
        <row r="40">
          <cell r="H40" t="str">
            <v>105509-P.S.R. GUALLIGUAICA</v>
          </cell>
          <cell r="I40">
            <v>1</v>
          </cell>
          <cell r="J40"/>
          <cell r="K40"/>
          <cell r="L40">
            <v>1</v>
          </cell>
          <cell r="AA40" t="str">
            <v>105318-CES. RURAL EL PALQUI</v>
          </cell>
          <cell r="AB40"/>
          <cell r="AC40"/>
          <cell r="AD40">
            <v>1</v>
          </cell>
          <cell r="AE40">
            <v>1</v>
          </cell>
        </row>
        <row r="41">
          <cell r="H41" t="str">
            <v>04201-ILLAPEL</v>
          </cell>
          <cell r="I41">
            <v>8</v>
          </cell>
          <cell r="J41">
            <v>1</v>
          </cell>
          <cell r="K41">
            <v>8</v>
          </cell>
          <cell r="L41">
            <v>17</v>
          </cell>
          <cell r="AA41" t="str">
            <v>Total general</v>
          </cell>
          <cell r="AB41">
            <v>55</v>
          </cell>
          <cell r="AC41">
            <v>52</v>
          </cell>
          <cell r="AD41">
            <v>58</v>
          </cell>
          <cell r="AE41">
            <v>165</v>
          </cell>
        </row>
        <row r="42">
          <cell r="H42" t="str">
            <v>105326-CESFAM SAN RAFAEL</v>
          </cell>
          <cell r="I42">
            <v>6</v>
          </cell>
          <cell r="J42">
            <v>1</v>
          </cell>
          <cell r="K42">
            <v>6</v>
          </cell>
          <cell r="L42">
            <v>13</v>
          </cell>
        </row>
        <row r="43">
          <cell r="H43" t="str">
            <v>105447-P.S.R. PERALILLO</v>
          </cell>
          <cell r="I43">
            <v>1</v>
          </cell>
          <cell r="J43"/>
          <cell r="K43"/>
          <cell r="L43">
            <v>1</v>
          </cell>
        </row>
        <row r="44">
          <cell r="H44" t="str">
            <v>105496-P.S.R. PINTACURA SUR</v>
          </cell>
          <cell r="I44">
            <v>1</v>
          </cell>
          <cell r="J44"/>
          <cell r="K44">
            <v>1</v>
          </cell>
          <cell r="L44">
            <v>2</v>
          </cell>
        </row>
        <row r="45">
          <cell r="H45" t="str">
            <v>105504-P.S.R. SOCAVON</v>
          </cell>
          <cell r="I45"/>
          <cell r="J45"/>
          <cell r="K45">
            <v>1</v>
          </cell>
          <cell r="L45">
            <v>1</v>
          </cell>
        </row>
        <row r="46">
          <cell r="H46" t="str">
            <v>04202-CANELA</v>
          </cell>
          <cell r="I46">
            <v>1</v>
          </cell>
          <cell r="J46"/>
          <cell r="K46"/>
          <cell r="L46">
            <v>1</v>
          </cell>
        </row>
        <row r="47">
          <cell r="H47" t="str">
            <v>105309-CES. RURAL CANELA</v>
          </cell>
          <cell r="I47">
            <v>1</v>
          </cell>
          <cell r="J47"/>
          <cell r="K47"/>
          <cell r="L47">
            <v>1</v>
          </cell>
        </row>
        <row r="48">
          <cell r="H48" t="str">
            <v>04203-LOS VILOS</v>
          </cell>
          <cell r="I48">
            <v>2</v>
          </cell>
          <cell r="J48">
            <v>4</v>
          </cell>
          <cell r="K48">
            <v>4</v>
          </cell>
          <cell r="L48">
            <v>10</v>
          </cell>
        </row>
        <row r="49">
          <cell r="H49" t="str">
            <v>105108-HOSPITAL LOS VILOS</v>
          </cell>
          <cell r="I49">
            <v>2</v>
          </cell>
          <cell r="J49">
            <v>4</v>
          </cell>
          <cell r="K49"/>
          <cell r="L49">
            <v>6</v>
          </cell>
        </row>
        <row r="50">
          <cell r="H50" t="str">
            <v xml:space="preserve">105478-P.S.R. CAIMANES                   </v>
          </cell>
          <cell r="I50"/>
          <cell r="J50"/>
          <cell r="K50">
            <v>2</v>
          </cell>
          <cell r="L50">
            <v>2</v>
          </cell>
        </row>
        <row r="51">
          <cell r="H51" t="str">
            <v>105480-P.S.R. QUILIMARI</v>
          </cell>
          <cell r="I51"/>
          <cell r="J51"/>
          <cell r="K51">
            <v>1</v>
          </cell>
          <cell r="L51">
            <v>1</v>
          </cell>
        </row>
        <row r="52">
          <cell r="H52" t="str">
            <v>105511-P.S.R. LOS CONDORES</v>
          </cell>
          <cell r="I52"/>
          <cell r="J52"/>
          <cell r="K52">
            <v>1</v>
          </cell>
          <cell r="L52">
            <v>1</v>
          </cell>
        </row>
        <row r="53">
          <cell r="H53" t="str">
            <v>04204-SALAMANCA</v>
          </cell>
          <cell r="I53">
            <v>12</v>
          </cell>
          <cell r="J53">
            <v>18</v>
          </cell>
          <cell r="K53">
            <v>17</v>
          </cell>
          <cell r="L53">
            <v>47</v>
          </cell>
        </row>
        <row r="54">
          <cell r="H54" t="str">
            <v>105104-HOSPITAL SALAMANCA</v>
          </cell>
          <cell r="I54">
            <v>12</v>
          </cell>
          <cell r="J54">
            <v>18</v>
          </cell>
          <cell r="K54">
            <v>17</v>
          </cell>
          <cell r="L54">
            <v>47</v>
          </cell>
        </row>
        <row r="55">
          <cell r="H55" t="str">
            <v>04301-OVALLE</v>
          </cell>
          <cell r="I55">
            <v>31</v>
          </cell>
          <cell r="J55">
            <v>26</v>
          </cell>
          <cell r="K55">
            <v>53</v>
          </cell>
          <cell r="L55">
            <v>110</v>
          </cell>
        </row>
        <row r="56">
          <cell r="H56" t="str">
            <v>105315-CES. RURAL C. DE TAMAYA</v>
          </cell>
          <cell r="I56"/>
          <cell r="J56">
            <v>3</v>
          </cell>
          <cell r="K56"/>
          <cell r="L56">
            <v>3</v>
          </cell>
        </row>
        <row r="57">
          <cell r="H57" t="str">
            <v>105317-CES. JORGE JORDAN D.</v>
          </cell>
          <cell r="I57">
            <v>5</v>
          </cell>
          <cell r="J57">
            <v>9</v>
          </cell>
          <cell r="K57">
            <v>7</v>
          </cell>
          <cell r="L57">
            <v>21</v>
          </cell>
        </row>
        <row r="58">
          <cell r="H58" t="str">
            <v>105322-CES. MARCOS MACUADA</v>
          </cell>
          <cell r="I58">
            <v>12</v>
          </cell>
          <cell r="J58">
            <v>10</v>
          </cell>
          <cell r="K58">
            <v>33</v>
          </cell>
          <cell r="L58">
            <v>55</v>
          </cell>
        </row>
        <row r="59">
          <cell r="H59" t="str">
            <v>105324-CES. SOTAQUI</v>
          </cell>
          <cell r="I59"/>
          <cell r="J59">
            <v>1</v>
          </cell>
          <cell r="K59">
            <v>1</v>
          </cell>
          <cell r="L59">
            <v>2</v>
          </cell>
        </row>
        <row r="60">
          <cell r="H60" t="str">
            <v xml:space="preserve">105416-P.S.R. CAMARICO                  </v>
          </cell>
          <cell r="I60">
            <v>1</v>
          </cell>
          <cell r="J60"/>
          <cell r="K60"/>
          <cell r="L60">
            <v>1</v>
          </cell>
        </row>
        <row r="61">
          <cell r="H61" t="str">
            <v>105722-CECOF SAN JOSE DE LA DEHESA</v>
          </cell>
          <cell r="I61">
            <v>2</v>
          </cell>
          <cell r="J61">
            <v>1</v>
          </cell>
          <cell r="K61">
            <v>6</v>
          </cell>
          <cell r="L61">
            <v>9</v>
          </cell>
        </row>
        <row r="62">
          <cell r="H62" t="str">
            <v>105723-CECOF LIMARI</v>
          </cell>
          <cell r="I62">
            <v>7</v>
          </cell>
          <cell r="J62"/>
          <cell r="K62">
            <v>4</v>
          </cell>
          <cell r="L62">
            <v>11</v>
          </cell>
        </row>
        <row r="63">
          <cell r="H63" t="str">
            <v>200258-CECOF LOS COPIHUES</v>
          </cell>
          <cell r="I63">
            <v>4</v>
          </cell>
          <cell r="J63">
            <v>2</v>
          </cell>
          <cell r="K63"/>
          <cell r="L63">
            <v>6</v>
          </cell>
        </row>
        <row r="64">
          <cell r="H64" t="str">
            <v>200367-CECOF COLONIA LIMARÍ</v>
          </cell>
          <cell r="I64"/>
          <cell r="J64"/>
          <cell r="K64">
            <v>2</v>
          </cell>
          <cell r="L64">
            <v>2</v>
          </cell>
        </row>
        <row r="65">
          <cell r="H65" t="str">
            <v>04302-COMBARBALÁ</v>
          </cell>
          <cell r="I65">
            <v>3</v>
          </cell>
          <cell r="J65">
            <v>6</v>
          </cell>
          <cell r="K65">
            <v>5</v>
          </cell>
          <cell r="L65">
            <v>14</v>
          </cell>
        </row>
        <row r="66">
          <cell r="H66" t="str">
            <v>105105-HOSPITAL COMBARBALÁ</v>
          </cell>
          <cell r="I66">
            <v>3</v>
          </cell>
          <cell r="J66">
            <v>6</v>
          </cell>
          <cell r="K66">
            <v>3</v>
          </cell>
          <cell r="L66">
            <v>12</v>
          </cell>
        </row>
        <row r="67">
          <cell r="H67" t="str">
            <v>105441-P.S.R. MANQUEHUA</v>
          </cell>
          <cell r="I67"/>
          <cell r="J67"/>
          <cell r="K67">
            <v>1</v>
          </cell>
          <cell r="L67">
            <v>1</v>
          </cell>
        </row>
        <row r="68">
          <cell r="H68" t="str">
            <v>105466-P.S.R. VALLE HERMOSO</v>
          </cell>
          <cell r="I68"/>
          <cell r="J68"/>
          <cell r="K68">
            <v>1</v>
          </cell>
          <cell r="L68">
            <v>1</v>
          </cell>
        </row>
        <row r="69">
          <cell r="H69" t="str">
            <v>04303-MONTE PATRIA</v>
          </cell>
          <cell r="I69">
            <v>16</v>
          </cell>
          <cell r="J69">
            <v>3</v>
          </cell>
          <cell r="K69">
            <v>8</v>
          </cell>
          <cell r="L69">
            <v>27</v>
          </cell>
        </row>
        <row r="70">
          <cell r="H70" t="str">
            <v>105307-CES. RURAL MONTE PATRIA</v>
          </cell>
          <cell r="I70">
            <v>6</v>
          </cell>
          <cell r="J70">
            <v>1</v>
          </cell>
          <cell r="K70">
            <v>5</v>
          </cell>
          <cell r="L70">
            <v>12</v>
          </cell>
        </row>
        <row r="71">
          <cell r="H71" t="str">
            <v>105311-CES. RURAL CHAÑARAL ALTO</v>
          </cell>
          <cell r="I71">
            <v>8</v>
          </cell>
          <cell r="J71"/>
          <cell r="K71"/>
          <cell r="L71">
            <v>8</v>
          </cell>
        </row>
        <row r="72">
          <cell r="H72" t="str">
            <v>105312-CES. RURAL CAREN</v>
          </cell>
          <cell r="I72">
            <v>2</v>
          </cell>
          <cell r="J72">
            <v>1</v>
          </cell>
          <cell r="K72">
            <v>1</v>
          </cell>
          <cell r="L72">
            <v>4</v>
          </cell>
        </row>
        <row r="73">
          <cell r="H73" t="str">
            <v>105318-CES. RURAL EL PALQUI</v>
          </cell>
          <cell r="I73"/>
          <cell r="J73">
            <v>1</v>
          </cell>
          <cell r="K73">
            <v>1</v>
          </cell>
          <cell r="L73">
            <v>2</v>
          </cell>
        </row>
        <row r="74">
          <cell r="H74" t="str">
            <v>105431-P.S.R. PEDREGAL</v>
          </cell>
          <cell r="I74"/>
          <cell r="J74"/>
          <cell r="K74">
            <v>1</v>
          </cell>
          <cell r="L74">
            <v>1</v>
          </cell>
        </row>
        <row r="75">
          <cell r="H75" t="str">
            <v>04304-PUNITAQUI</v>
          </cell>
          <cell r="I75"/>
          <cell r="J75"/>
          <cell r="K75">
            <v>5</v>
          </cell>
          <cell r="L75">
            <v>5</v>
          </cell>
        </row>
        <row r="76">
          <cell r="H76" t="str">
            <v>105308-CES. RURAL PUNITAQUI</v>
          </cell>
          <cell r="I76"/>
          <cell r="J76"/>
          <cell r="K76">
            <v>5</v>
          </cell>
          <cell r="L76">
            <v>5</v>
          </cell>
        </row>
        <row r="77">
          <cell r="H77" t="str">
            <v>04305-RIO HURTADO</v>
          </cell>
          <cell r="I77">
            <v>1</v>
          </cell>
          <cell r="J77">
            <v>1</v>
          </cell>
          <cell r="K77"/>
          <cell r="L77">
            <v>2</v>
          </cell>
        </row>
        <row r="78">
          <cell r="H78" t="str">
            <v>105310-CES. RURAL PICHASCA</v>
          </cell>
          <cell r="I78"/>
          <cell r="J78">
            <v>1</v>
          </cell>
          <cell r="K78"/>
          <cell r="L78">
            <v>1</v>
          </cell>
        </row>
        <row r="79">
          <cell r="H79" t="str">
            <v>105413-P.S.R. SAMO ALTO</v>
          </cell>
          <cell r="I79">
            <v>1</v>
          </cell>
          <cell r="J79"/>
          <cell r="K79"/>
          <cell r="L79">
            <v>1</v>
          </cell>
        </row>
        <row r="80">
          <cell r="H80" t="str">
            <v>Total general</v>
          </cell>
          <cell r="I80">
            <v>261</v>
          </cell>
          <cell r="J80">
            <v>204</v>
          </cell>
          <cell r="K80">
            <v>251</v>
          </cell>
          <cell r="L80">
            <v>716</v>
          </cell>
        </row>
      </sheetData>
      <sheetData sheetId="21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 t="str">
            <v>Total general</v>
          </cell>
        </row>
        <row r="5">
          <cell r="H5" t="str">
            <v>04101-LA SERENA</v>
          </cell>
          <cell r="I5">
            <v>196</v>
          </cell>
          <cell r="J5">
            <v>124</v>
          </cell>
          <cell r="K5">
            <v>195</v>
          </cell>
          <cell r="L5">
            <v>515</v>
          </cell>
        </row>
        <row r="6">
          <cell r="H6" t="str">
            <v>105300-CES. CARDENAL CARO</v>
          </cell>
          <cell r="I6">
            <v>25</v>
          </cell>
          <cell r="J6">
            <v>17</v>
          </cell>
          <cell r="K6">
            <v>22</v>
          </cell>
          <cell r="L6">
            <v>64</v>
          </cell>
        </row>
        <row r="7">
          <cell r="H7" t="str">
            <v>105301-CES. LAS COMPAÑIAS</v>
          </cell>
          <cell r="I7">
            <v>31</v>
          </cell>
          <cell r="J7">
            <v>13</v>
          </cell>
          <cell r="K7">
            <v>22</v>
          </cell>
          <cell r="L7">
            <v>66</v>
          </cell>
        </row>
        <row r="8">
          <cell r="H8" t="str">
            <v>105302-CES. PEDRO AGUIRRE C.</v>
          </cell>
          <cell r="I8">
            <v>30</v>
          </cell>
          <cell r="J8">
            <v>20</v>
          </cell>
          <cell r="K8">
            <v>33</v>
          </cell>
          <cell r="L8">
            <v>83</v>
          </cell>
        </row>
        <row r="9">
          <cell r="H9" t="str">
            <v>105313-CES. SCHAFFHAUSER</v>
          </cell>
          <cell r="I9">
            <v>29</v>
          </cell>
          <cell r="J9">
            <v>26</v>
          </cell>
          <cell r="K9">
            <v>47</v>
          </cell>
          <cell r="L9">
            <v>102</v>
          </cell>
        </row>
        <row r="10">
          <cell r="H10" t="str">
            <v>105319-CES. CARDENAL R.S.H.</v>
          </cell>
          <cell r="I10">
            <v>37</v>
          </cell>
          <cell r="J10">
            <v>20</v>
          </cell>
          <cell r="K10">
            <v>27</v>
          </cell>
          <cell r="L10">
            <v>84</v>
          </cell>
        </row>
        <row r="11">
          <cell r="H11" t="str">
            <v>105325-CESFAM JUAN PABLO II</v>
          </cell>
          <cell r="I11">
            <v>29</v>
          </cell>
          <cell r="J11">
            <v>12</v>
          </cell>
          <cell r="K11">
            <v>23</v>
          </cell>
          <cell r="L11">
            <v>64</v>
          </cell>
        </row>
        <row r="12">
          <cell r="H12" t="str">
            <v xml:space="preserve">105400-P.S.R. ALGARROBITO            </v>
          </cell>
          <cell r="I12">
            <v>6</v>
          </cell>
          <cell r="J12">
            <v>2</v>
          </cell>
          <cell r="K12"/>
          <cell r="L12">
            <v>8</v>
          </cell>
        </row>
        <row r="13">
          <cell r="H13" t="str">
            <v>105401-P.S.R. LAS ROJAS</v>
          </cell>
          <cell r="I13"/>
          <cell r="J13"/>
          <cell r="K13">
            <v>1</v>
          </cell>
          <cell r="L13">
            <v>1</v>
          </cell>
        </row>
        <row r="14">
          <cell r="H14" t="str">
            <v>105402-P.S.R. EL ROMERO</v>
          </cell>
          <cell r="I14">
            <v>1</v>
          </cell>
          <cell r="J14">
            <v>1</v>
          </cell>
          <cell r="K14">
            <v>1</v>
          </cell>
          <cell r="L14">
            <v>3</v>
          </cell>
        </row>
        <row r="15">
          <cell r="H15" t="str">
            <v>105499-P.S.R. LAMBERT</v>
          </cell>
          <cell r="I15"/>
          <cell r="J15">
            <v>1</v>
          </cell>
          <cell r="K15">
            <v>2</v>
          </cell>
          <cell r="L15">
            <v>3</v>
          </cell>
        </row>
        <row r="16">
          <cell r="H16" t="str">
            <v>105700-CECOF VILLA EL INDIO</v>
          </cell>
          <cell r="I16">
            <v>1</v>
          </cell>
          <cell r="J16">
            <v>4</v>
          </cell>
          <cell r="K16">
            <v>5</v>
          </cell>
          <cell r="L16">
            <v>10</v>
          </cell>
        </row>
        <row r="17">
          <cell r="H17" t="str">
            <v>105701-CECOF VILLA ALEMANIA</v>
          </cell>
          <cell r="I17">
            <v>3</v>
          </cell>
          <cell r="J17">
            <v>1</v>
          </cell>
          <cell r="K17">
            <v>3</v>
          </cell>
          <cell r="L17">
            <v>7</v>
          </cell>
        </row>
        <row r="18">
          <cell r="H18" t="str">
            <v>105702-CECOF VILLA LAMBERT</v>
          </cell>
          <cell r="I18">
            <v>3</v>
          </cell>
          <cell r="J18">
            <v>4</v>
          </cell>
          <cell r="K18">
            <v>2</v>
          </cell>
          <cell r="L18">
            <v>9</v>
          </cell>
        </row>
        <row r="19">
          <cell r="H19" t="str">
            <v>200402-CECOF ARCOS DE PINAMAR</v>
          </cell>
          <cell r="I19">
            <v>1</v>
          </cell>
          <cell r="J19">
            <v>3</v>
          </cell>
          <cell r="K19">
            <v>7</v>
          </cell>
          <cell r="L19">
            <v>11</v>
          </cell>
        </row>
        <row r="20">
          <cell r="H20" t="str">
            <v>04102-COQUIMBO</v>
          </cell>
          <cell r="I20">
            <v>178</v>
          </cell>
          <cell r="J20">
            <v>168</v>
          </cell>
          <cell r="K20">
            <v>205</v>
          </cell>
          <cell r="L20">
            <v>551</v>
          </cell>
        </row>
        <row r="21">
          <cell r="H21" t="str">
            <v>105303-CES. SAN JUAN</v>
          </cell>
          <cell r="I21">
            <v>37</v>
          </cell>
          <cell r="J21">
            <v>21</v>
          </cell>
          <cell r="K21">
            <v>35</v>
          </cell>
          <cell r="L21">
            <v>93</v>
          </cell>
        </row>
        <row r="22">
          <cell r="H22" t="str">
            <v>105304-CES. SANTA CECILIA</v>
          </cell>
          <cell r="I22">
            <v>33</v>
          </cell>
          <cell r="J22">
            <v>23</v>
          </cell>
          <cell r="K22">
            <v>26</v>
          </cell>
          <cell r="L22">
            <v>82</v>
          </cell>
        </row>
        <row r="23">
          <cell r="H23" t="str">
            <v>105305-CES. TIERRAS BLANCAS</v>
          </cell>
          <cell r="I23">
            <v>48</v>
          </cell>
          <cell r="J23">
            <v>45</v>
          </cell>
          <cell r="K23">
            <v>68</v>
          </cell>
          <cell r="L23">
            <v>161</v>
          </cell>
        </row>
        <row r="24">
          <cell r="H24" t="str">
            <v>105321-CES. RURAL  TONGOY</v>
          </cell>
          <cell r="I24">
            <v>5</v>
          </cell>
          <cell r="J24">
            <v>10</v>
          </cell>
          <cell r="K24">
            <v>7</v>
          </cell>
          <cell r="L24">
            <v>22</v>
          </cell>
        </row>
        <row r="25">
          <cell r="H25" t="str">
            <v>105323-CES. DR. SERGIO AGUILAR</v>
          </cell>
          <cell r="I25">
            <v>39</v>
          </cell>
          <cell r="J25">
            <v>50</v>
          </cell>
          <cell r="K25">
            <v>46</v>
          </cell>
          <cell r="L25">
            <v>135</v>
          </cell>
        </row>
        <row r="26">
          <cell r="H26" t="str">
            <v>105405-P.S.R. GUANAQUEROS</v>
          </cell>
          <cell r="I26">
            <v>2</v>
          </cell>
          <cell r="J26"/>
          <cell r="K26">
            <v>3</v>
          </cell>
          <cell r="L26">
            <v>5</v>
          </cell>
        </row>
        <row r="27">
          <cell r="H27" t="str">
            <v>105406-P.S.R. PAN DE AZUCAR</v>
          </cell>
          <cell r="I27">
            <v>7</v>
          </cell>
          <cell r="J27">
            <v>8</v>
          </cell>
          <cell r="K27">
            <v>7</v>
          </cell>
          <cell r="L27">
            <v>22</v>
          </cell>
        </row>
        <row r="28">
          <cell r="H28" t="str">
            <v>105407-P.S.R. TAMBILLOS</v>
          </cell>
          <cell r="I28">
            <v>2</v>
          </cell>
          <cell r="J28">
            <v>1</v>
          </cell>
          <cell r="K28">
            <v>1</v>
          </cell>
          <cell r="L28">
            <v>4</v>
          </cell>
        </row>
        <row r="29">
          <cell r="H29" t="str">
            <v>105705-CECOF EL ALBA</v>
          </cell>
          <cell r="I29">
            <v>3</v>
          </cell>
          <cell r="J29">
            <v>4</v>
          </cell>
          <cell r="K29">
            <v>3</v>
          </cell>
          <cell r="L29">
            <v>10</v>
          </cell>
        </row>
        <row r="30">
          <cell r="H30" t="str">
            <v>200273-CECOF PUNTA MIRA</v>
          </cell>
          <cell r="I30">
            <v>2</v>
          </cell>
          <cell r="J30">
            <v>6</v>
          </cell>
          <cell r="K30">
            <v>9</v>
          </cell>
          <cell r="L30">
            <v>17</v>
          </cell>
        </row>
        <row r="31">
          <cell r="H31" t="str">
            <v>04103-ANDACOLLO</v>
          </cell>
          <cell r="I31">
            <v>6</v>
          </cell>
          <cell r="J31">
            <v>7</v>
          </cell>
          <cell r="K31">
            <v>6</v>
          </cell>
          <cell r="L31">
            <v>19</v>
          </cell>
        </row>
        <row r="32">
          <cell r="H32" t="str">
            <v>105106-HOSPITAL ANDACOLLO</v>
          </cell>
          <cell r="I32">
            <v>6</v>
          </cell>
          <cell r="J32">
            <v>7</v>
          </cell>
          <cell r="K32">
            <v>6</v>
          </cell>
          <cell r="L32">
            <v>19</v>
          </cell>
        </row>
        <row r="33">
          <cell r="H33" t="str">
            <v>04104-LA HIGUERA</v>
          </cell>
          <cell r="I33">
            <v>3</v>
          </cell>
          <cell r="J33"/>
          <cell r="K33">
            <v>2</v>
          </cell>
          <cell r="L33">
            <v>5</v>
          </cell>
        </row>
        <row r="34">
          <cell r="H34" t="str">
            <v>105314-CES. LA HIGUERA</v>
          </cell>
          <cell r="I34"/>
          <cell r="J34"/>
          <cell r="K34">
            <v>1</v>
          </cell>
          <cell r="L34">
            <v>1</v>
          </cell>
        </row>
        <row r="35">
          <cell r="H35" t="str">
            <v xml:space="preserve">105500-P.S.R. CALETA HORNOS        </v>
          </cell>
          <cell r="I35">
            <v>3</v>
          </cell>
          <cell r="J35"/>
          <cell r="K35">
            <v>1</v>
          </cell>
          <cell r="L35">
            <v>4</v>
          </cell>
        </row>
        <row r="36">
          <cell r="H36" t="str">
            <v>04105-PAIHUANO</v>
          </cell>
          <cell r="I36">
            <v>2</v>
          </cell>
          <cell r="J36">
            <v>2</v>
          </cell>
          <cell r="K36">
            <v>4</v>
          </cell>
          <cell r="L36">
            <v>8</v>
          </cell>
        </row>
        <row r="37">
          <cell r="H37" t="str">
            <v>105306-CES. PAIHUANO</v>
          </cell>
          <cell r="I37"/>
          <cell r="J37">
            <v>1</v>
          </cell>
          <cell r="K37">
            <v>2</v>
          </cell>
          <cell r="L37">
            <v>3</v>
          </cell>
        </row>
        <row r="38">
          <cell r="H38" t="str">
            <v>105475-P.S.R. HORCON</v>
          </cell>
          <cell r="I38"/>
          <cell r="J38">
            <v>1</v>
          </cell>
          <cell r="K38">
            <v>1</v>
          </cell>
          <cell r="L38">
            <v>2</v>
          </cell>
        </row>
        <row r="39">
          <cell r="H39" t="str">
            <v>105477-P.S.R. PISCO ELQUI</v>
          </cell>
          <cell r="I39">
            <v>2</v>
          </cell>
          <cell r="J39"/>
          <cell r="K39">
            <v>1</v>
          </cell>
          <cell r="L39">
            <v>3</v>
          </cell>
        </row>
        <row r="40">
          <cell r="H40" t="str">
            <v>04106-VICUÑA</v>
          </cell>
          <cell r="I40">
            <v>23</v>
          </cell>
          <cell r="J40">
            <v>18</v>
          </cell>
          <cell r="K40">
            <v>24</v>
          </cell>
          <cell r="L40">
            <v>65</v>
          </cell>
        </row>
        <row r="41">
          <cell r="H41" t="str">
            <v>105107-HOSPITAL VICUÑA</v>
          </cell>
          <cell r="I41">
            <v>8</v>
          </cell>
          <cell r="J41">
            <v>11</v>
          </cell>
          <cell r="K41">
            <v>15</v>
          </cell>
          <cell r="L41">
            <v>34</v>
          </cell>
        </row>
        <row r="42">
          <cell r="H42" t="str">
            <v>105467-P.S.R. DIAGUITAS</v>
          </cell>
          <cell r="I42">
            <v>1</v>
          </cell>
          <cell r="J42">
            <v>1</v>
          </cell>
          <cell r="K42">
            <v>1</v>
          </cell>
          <cell r="L42">
            <v>3</v>
          </cell>
        </row>
        <row r="43">
          <cell r="H43" t="str">
            <v>105468-P.S.R. EL MOLLE</v>
          </cell>
          <cell r="I43">
            <v>1</v>
          </cell>
          <cell r="J43"/>
          <cell r="K43"/>
          <cell r="L43">
            <v>1</v>
          </cell>
        </row>
        <row r="44">
          <cell r="H44" t="str">
            <v>105469-P.S.R. EL TAMBO</v>
          </cell>
          <cell r="I44">
            <v>2</v>
          </cell>
          <cell r="J44"/>
          <cell r="K44"/>
          <cell r="L44">
            <v>2</v>
          </cell>
        </row>
        <row r="45">
          <cell r="H45" t="str">
            <v>105471-P.S.R. PERALILLO</v>
          </cell>
          <cell r="I45">
            <v>4</v>
          </cell>
          <cell r="J45">
            <v>1</v>
          </cell>
          <cell r="K45"/>
          <cell r="L45">
            <v>5</v>
          </cell>
        </row>
        <row r="46">
          <cell r="H46" t="str">
            <v>105472-P.S.R. RIVADAVIA</v>
          </cell>
          <cell r="I46"/>
          <cell r="J46">
            <v>1</v>
          </cell>
          <cell r="K46">
            <v>1</v>
          </cell>
          <cell r="L46">
            <v>2</v>
          </cell>
        </row>
        <row r="47">
          <cell r="H47" t="str">
            <v>105473-P.S.R. TALCUNA</v>
          </cell>
          <cell r="I47">
            <v>1</v>
          </cell>
          <cell r="J47"/>
          <cell r="K47">
            <v>2</v>
          </cell>
          <cell r="L47">
            <v>3</v>
          </cell>
        </row>
        <row r="48">
          <cell r="H48" t="str">
            <v>105474-P.S.R. CHAPILCA</v>
          </cell>
          <cell r="I48">
            <v>1</v>
          </cell>
          <cell r="J48"/>
          <cell r="K48">
            <v>1</v>
          </cell>
          <cell r="L48">
            <v>2</v>
          </cell>
        </row>
        <row r="49">
          <cell r="H49" t="str">
            <v>105502-P.S.R. CALINGASTA</v>
          </cell>
          <cell r="I49">
            <v>3</v>
          </cell>
          <cell r="J49">
            <v>4</v>
          </cell>
          <cell r="K49">
            <v>3</v>
          </cell>
          <cell r="L49">
            <v>10</v>
          </cell>
        </row>
        <row r="50">
          <cell r="H50" t="str">
            <v>105509-P.S.R. GUALLIGUAICA</v>
          </cell>
          <cell r="I50">
            <v>2</v>
          </cell>
          <cell r="J50"/>
          <cell r="K50">
            <v>1</v>
          </cell>
          <cell r="L50">
            <v>3</v>
          </cell>
        </row>
        <row r="51">
          <cell r="H51" t="str">
            <v>04201-ILLAPEL</v>
          </cell>
          <cell r="I51">
            <v>18</v>
          </cell>
          <cell r="J51">
            <v>17</v>
          </cell>
          <cell r="K51">
            <v>14</v>
          </cell>
          <cell r="L51">
            <v>49</v>
          </cell>
        </row>
        <row r="52">
          <cell r="H52" t="str">
            <v>105326-CESFAM SAN RAFAEL</v>
          </cell>
          <cell r="I52">
            <v>3</v>
          </cell>
          <cell r="J52">
            <v>6</v>
          </cell>
          <cell r="K52">
            <v>5</v>
          </cell>
          <cell r="L52">
            <v>14</v>
          </cell>
        </row>
        <row r="53">
          <cell r="H53" t="str">
            <v xml:space="preserve">105443-P.S.R. CARCAMO                   </v>
          </cell>
          <cell r="I53">
            <v>1</v>
          </cell>
          <cell r="J53"/>
          <cell r="K53"/>
          <cell r="L53">
            <v>1</v>
          </cell>
        </row>
        <row r="54">
          <cell r="H54" t="str">
            <v>105445-P.S.R. LIMAHUIDA</v>
          </cell>
          <cell r="I54"/>
          <cell r="J54"/>
          <cell r="K54">
            <v>1</v>
          </cell>
          <cell r="L54">
            <v>1</v>
          </cell>
        </row>
        <row r="55">
          <cell r="H55" t="str">
            <v>105447-P.S.R. PERALILLO</v>
          </cell>
          <cell r="I55">
            <v>3</v>
          </cell>
          <cell r="J55"/>
          <cell r="K55"/>
          <cell r="L55">
            <v>3</v>
          </cell>
        </row>
        <row r="56">
          <cell r="H56" t="str">
            <v>105448-P.S.R. SANTA VIRGINIA</v>
          </cell>
          <cell r="I56"/>
          <cell r="J56">
            <v>1</v>
          </cell>
          <cell r="K56"/>
          <cell r="L56">
            <v>1</v>
          </cell>
        </row>
        <row r="57">
          <cell r="H57" t="str">
            <v>105487-P.S.R. CAÑAS UNO</v>
          </cell>
          <cell r="I57">
            <v>1</v>
          </cell>
          <cell r="J57">
            <v>2</v>
          </cell>
          <cell r="K57"/>
          <cell r="L57">
            <v>3</v>
          </cell>
        </row>
        <row r="58">
          <cell r="H58" t="str">
            <v>105504-P.S.R. SOCAVON</v>
          </cell>
          <cell r="I58"/>
          <cell r="J58"/>
          <cell r="K58">
            <v>1</v>
          </cell>
          <cell r="L58">
            <v>1</v>
          </cell>
        </row>
        <row r="59">
          <cell r="H59" t="str">
            <v>200366-CESFAM URBANO II</v>
          </cell>
          <cell r="I59">
            <v>10</v>
          </cell>
          <cell r="J59">
            <v>8</v>
          </cell>
          <cell r="K59">
            <v>7</v>
          </cell>
          <cell r="L59">
            <v>25</v>
          </cell>
        </row>
        <row r="60">
          <cell r="H60" t="str">
            <v>04202-CANELA</v>
          </cell>
          <cell r="I60">
            <v>8</v>
          </cell>
          <cell r="J60">
            <v>4</v>
          </cell>
          <cell r="K60">
            <v>3</v>
          </cell>
          <cell r="L60">
            <v>15</v>
          </cell>
        </row>
        <row r="61">
          <cell r="H61" t="str">
            <v>105309-CES. RURAL CANELA</v>
          </cell>
          <cell r="I61">
            <v>8</v>
          </cell>
          <cell r="J61">
            <v>4</v>
          </cell>
          <cell r="K61">
            <v>3</v>
          </cell>
          <cell r="L61">
            <v>15</v>
          </cell>
        </row>
        <row r="62">
          <cell r="H62" t="str">
            <v>04203-LOS VILOS</v>
          </cell>
          <cell r="I62">
            <v>11</v>
          </cell>
          <cell r="J62">
            <v>7</v>
          </cell>
          <cell r="K62">
            <v>20</v>
          </cell>
          <cell r="L62">
            <v>38</v>
          </cell>
        </row>
        <row r="63">
          <cell r="H63" t="str">
            <v>105108-HOSPITAL LOS VILOS</v>
          </cell>
          <cell r="I63">
            <v>7</v>
          </cell>
          <cell r="J63">
            <v>7</v>
          </cell>
          <cell r="K63">
            <v>14</v>
          </cell>
          <cell r="L63">
            <v>28</v>
          </cell>
        </row>
        <row r="64">
          <cell r="H64" t="str">
            <v>105479-P.S.R. GUANGUALI</v>
          </cell>
          <cell r="I64">
            <v>1</v>
          </cell>
          <cell r="J64"/>
          <cell r="K64">
            <v>1</v>
          </cell>
          <cell r="L64">
            <v>2</v>
          </cell>
        </row>
        <row r="65">
          <cell r="H65" t="str">
            <v>105480-P.S.R. QUILIMARI</v>
          </cell>
          <cell r="I65">
            <v>3</v>
          </cell>
          <cell r="J65"/>
          <cell r="K65">
            <v>1</v>
          </cell>
          <cell r="L65">
            <v>4</v>
          </cell>
        </row>
        <row r="66">
          <cell r="H66" t="str">
            <v>105481-P.S.R. TILAMA</v>
          </cell>
          <cell r="I66"/>
          <cell r="J66"/>
          <cell r="K66">
            <v>2</v>
          </cell>
          <cell r="L66">
            <v>2</v>
          </cell>
        </row>
        <row r="67">
          <cell r="H67" t="str">
            <v>105511-P.S.R. LOS CONDORES</v>
          </cell>
          <cell r="I67"/>
          <cell r="J67"/>
          <cell r="K67">
            <v>2</v>
          </cell>
          <cell r="L67">
            <v>2</v>
          </cell>
        </row>
        <row r="68">
          <cell r="H68" t="str">
            <v>04204-SALAMANCA</v>
          </cell>
          <cell r="I68">
            <v>32</v>
          </cell>
          <cell r="J68">
            <v>16</v>
          </cell>
          <cell r="K68">
            <v>30</v>
          </cell>
          <cell r="L68">
            <v>78</v>
          </cell>
        </row>
        <row r="69">
          <cell r="H69" t="str">
            <v>105104-HOSPITAL SALAMANCA</v>
          </cell>
          <cell r="I69">
            <v>16</v>
          </cell>
          <cell r="J69">
            <v>12</v>
          </cell>
          <cell r="K69">
            <v>17</v>
          </cell>
          <cell r="L69">
            <v>45</v>
          </cell>
        </row>
        <row r="70">
          <cell r="H70" t="str">
            <v>105453-P.S.R. TRANQUILLA</v>
          </cell>
          <cell r="I70">
            <v>4</v>
          </cell>
          <cell r="J70"/>
          <cell r="K70">
            <v>4</v>
          </cell>
          <cell r="L70">
            <v>8</v>
          </cell>
        </row>
        <row r="71">
          <cell r="H71" t="str">
            <v>105454-P.S.R. CUNLAGUA</v>
          </cell>
          <cell r="I71">
            <v>1</v>
          </cell>
          <cell r="J71"/>
          <cell r="K71"/>
          <cell r="L71">
            <v>1</v>
          </cell>
        </row>
        <row r="72">
          <cell r="H72" t="str">
            <v>105455-P.S.R. CHILLEPIN</v>
          </cell>
          <cell r="I72"/>
          <cell r="J72">
            <v>1</v>
          </cell>
          <cell r="K72">
            <v>3</v>
          </cell>
          <cell r="L72">
            <v>4</v>
          </cell>
        </row>
        <row r="73">
          <cell r="H73" t="str">
            <v>105456-P.S.R. LLIMPO</v>
          </cell>
          <cell r="I73">
            <v>1</v>
          </cell>
          <cell r="J73"/>
          <cell r="K73"/>
          <cell r="L73">
            <v>1</v>
          </cell>
        </row>
        <row r="74">
          <cell r="H74" t="str">
            <v>105457-P.S.R. SAN AGUSTIN</v>
          </cell>
          <cell r="I74">
            <v>1</v>
          </cell>
          <cell r="J74"/>
          <cell r="K74"/>
          <cell r="L74">
            <v>1</v>
          </cell>
        </row>
        <row r="75">
          <cell r="H75" t="str">
            <v>105458-P.S.R. TAHUINCO</v>
          </cell>
          <cell r="I75">
            <v>5</v>
          </cell>
          <cell r="J75">
            <v>1</v>
          </cell>
          <cell r="K75">
            <v>5</v>
          </cell>
          <cell r="L75">
            <v>11</v>
          </cell>
        </row>
        <row r="76">
          <cell r="H76" t="str">
            <v>105491-P.S.R. QUELEN BAJO</v>
          </cell>
          <cell r="I76">
            <v>4</v>
          </cell>
          <cell r="J76">
            <v>2</v>
          </cell>
          <cell r="K76"/>
          <cell r="L76">
            <v>6</v>
          </cell>
        </row>
        <row r="77">
          <cell r="H77" t="str">
            <v>105501-P.S.R. ARBOLEDA GRANDE</v>
          </cell>
          <cell r="I77"/>
          <cell r="J77"/>
          <cell r="K77">
            <v>1</v>
          </cell>
          <cell r="L77">
            <v>1</v>
          </cell>
        </row>
        <row r="78">
          <cell r="H78" t="str">
            <v>04301-OVALLE</v>
          </cell>
          <cell r="I78">
            <v>99</v>
          </cell>
          <cell r="J78">
            <v>79</v>
          </cell>
          <cell r="K78">
            <v>84</v>
          </cell>
          <cell r="L78">
            <v>262</v>
          </cell>
        </row>
        <row r="79">
          <cell r="H79" t="str">
            <v>105315-CES. RURAL C. DE TAMAYA</v>
          </cell>
          <cell r="I79">
            <v>8</v>
          </cell>
          <cell r="J79">
            <v>5</v>
          </cell>
          <cell r="K79">
            <v>5</v>
          </cell>
          <cell r="L79">
            <v>18</v>
          </cell>
        </row>
        <row r="80">
          <cell r="H80" t="str">
            <v>105317-CES. JORGE JORDAN D.</v>
          </cell>
          <cell r="I80">
            <v>25</v>
          </cell>
          <cell r="J80">
            <v>23</v>
          </cell>
          <cell r="K80">
            <v>26</v>
          </cell>
          <cell r="L80">
            <v>74</v>
          </cell>
        </row>
        <row r="81">
          <cell r="H81" t="str">
            <v>105322-CES. MARCOS MACUADA</v>
          </cell>
          <cell r="I81">
            <v>46</v>
          </cell>
          <cell r="J81">
            <v>32</v>
          </cell>
          <cell r="K81">
            <v>36</v>
          </cell>
          <cell r="L81">
            <v>114</v>
          </cell>
        </row>
        <row r="82">
          <cell r="H82" t="str">
            <v>105324-CES. SOTAQUI</v>
          </cell>
          <cell r="I82">
            <v>3</v>
          </cell>
          <cell r="J82">
            <v>7</v>
          </cell>
          <cell r="K82">
            <v>4</v>
          </cell>
          <cell r="L82">
            <v>14</v>
          </cell>
        </row>
        <row r="83">
          <cell r="H83" t="str">
            <v>105415-P.S.R. BARRAZA</v>
          </cell>
          <cell r="I83"/>
          <cell r="J83">
            <v>2</v>
          </cell>
          <cell r="K83">
            <v>1</v>
          </cell>
          <cell r="L83">
            <v>3</v>
          </cell>
        </row>
        <row r="84">
          <cell r="H84" t="str">
            <v>105417-P.S.R. ALCONES BAJOS</v>
          </cell>
          <cell r="I84">
            <v>2</v>
          </cell>
          <cell r="J84"/>
          <cell r="K84">
            <v>1</v>
          </cell>
          <cell r="L84">
            <v>3</v>
          </cell>
        </row>
        <row r="85">
          <cell r="H85" t="str">
            <v>105422-P.S.R. HORNILLOS</v>
          </cell>
          <cell r="I85"/>
          <cell r="J85">
            <v>1</v>
          </cell>
          <cell r="K85"/>
          <cell r="L85">
            <v>1</v>
          </cell>
        </row>
        <row r="86">
          <cell r="H86" t="str">
            <v>105437-P.S.R. CHALINGA</v>
          </cell>
          <cell r="I86">
            <v>3</v>
          </cell>
          <cell r="J86"/>
          <cell r="K86">
            <v>1</v>
          </cell>
          <cell r="L86">
            <v>4</v>
          </cell>
        </row>
        <row r="87">
          <cell r="H87" t="str">
            <v>105510-P.S.R. RECOLETA</v>
          </cell>
          <cell r="I87">
            <v>2</v>
          </cell>
          <cell r="J87"/>
          <cell r="K87"/>
          <cell r="L87">
            <v>2</v>
          </cell>
        </row>
        <row r="88">
          <cell r="H88" t="str">
            <v>105722-CECOF SAN JOSE DE LA DEHESA</v>
          </cell>
          <cell r="I88">
            <v>2</v>
          </cell>
          <cell r="J88">
            <v>6</v>
          </cell>
          <cell r="K88">
            <v>4</v>
          </cell>
          <cell r="L88">
            <v>12</v>
          </cell>
        </row>
        <row r="89">
          <cell r="H89" t="str">
            <v>105723-CECOF LIMARI</v>
          </cell>
          <cell r="I89">
            <v>6</v>
          </cell>
          <cell r="J89">
            <v>1</v>
          </cell>
          <cell r="K89">
            <v>1</v>
          </cell>
          <cell r="L89">
            <v>8</v>
          </cell>
        </row>
        <row r="90">
          <cell r="H90" t="str">
            <v>200258-CECOF LOS COPIHUES</v>
          </cell>
          <cell r="I90">
            <v>1</v>
          </cell>
          <cell r="J90">
            <v>1</v>
          </cell>
          <cell r="K90">
            <v>4</v>
          </cell>
          <cell r="L90">
            <v>6</v>
          </cell>
        </row>
        <row r="91">
          <cell r="H91" t="str">
            <v>200367-CECOF COLONIA LIMARÍ</v>
          </cell>
          <cell r="I91">
            <v>1</v>
          </cell>
          <cell r="J91">
            <v>1</v>
          </cell>
          <cell r="K91">
            <v>1</v>
          </cell>
          <cell r="L91">
            <v>3</v>
          </cell>
        </row>
        <row r="92">
          <cell r="H92" t="str">
            <v>04302-COMBARBALÁ</v>
          </cell>
          <cell r="I92">
            <v>8</v>
          </cell>
          <cell r="J92">
            <v>2</v>
          </cell>
          <cell r="K92">
            <v>10</v>
          </cell>
          <cell r="L92">
            <v>20</v>
          </cell>
        </row>
        <row r="93">
          <cell r="H93" t="str">
            <v>105105-HOSPITAL COMBARBALÁ</v>
          </cell>
          <cell r="I93">
            <v>3</v>
          </cell>
          <cell r="J93">
            <v>1</v>
          </cell>
          <cell r="K93">
            <v>7</v>
          </cell>
          <cell r="L93">
            <v>11</v>
          </cell>
        </row>
        <row r="94">
          <cell r="H94" t="str">
            <v>105433-P.S.R. SAN LORENZO</v>
          </cell>
          <cell r="I94">
            <v>1</v>
          </cell>
          <cell r="J94"/>
          <cell r="K94"/>
          <cell r="L94">
            <v>1</v>
          </cell>
        </row>
        <row r="95">
          <cell r="H95" t="str">
            <v>105434-P.S.R. SAN MARCOS</v>
          </cell>
          <cell r="I95">
            <v>1</v>
          </cell>
          <cell r="J95"/>
          <cell r="K95"/>
          <cell r="L95">
            <v>1</v>
          </cell>
        </row>
        <row r="96">
          <cell r="H96" t="str">
            <v>105441-P.S.R. MANQUEHUA</v>
          </cell>
          <cell r="I96"/>
          <cell r="J96"/>
          <cell r="K96">
            <v>2</v>
          </cell>
          <cell r="L96">
            <v>2</v>
          </cell>
        </row>
        <row r="97">
          <cell r="H97" t="str">
            <v>105460-P.S.R. COGOTI 18</v>
          </cell>
          <cell r="I97"/>
          <cell r="J97"/>
          <cell r="K97">
            <v>1</v>
          </cell>
          <cell r="L97">
            <v>1</v>
          </cell>
        </row>
        <row r="98">
          <cell r="H98" t="str">
            <v>105463-P.S.R. QUILITAPIA</v>
          </cell>
          <cell r="I98">
            <v>1</v>
          </cell>
          <cell r="J98">
            <v>1</v>
          </cell>
          <cell r="K98"/>
          <cell r="L98">
            <v>2</v>
          </cell>
        </row>
        <row r="99">
          <cell r="H99" t="str">
            <v>105465-P.S.R. RAMADILLA</v>
          </cell>
          <cell r="I99">
            <v>1</v>
          </cell>
          <cell r="J99"/>
          <cell r="K99"/>
          <cell r="L99">
            <v>1</v>
          </cell>
        </row>
        <row r="100">
          <cell r="H100" t="str">
            <v>105490-P.S.R. EL DURAZNO</v>
          </cell>
          <cell r="I100">
            <v>1</v>
          </cell>
          <cell r="J100"/>
          <cell r="K100"/>
          <cell r="L100">
            <v>1</v>
          </cell>
        </row>
        <row r="101">
          <cell r="H101" t="str">
            <v>04303-MONTE PATRIA</v>
          </cell>
          <cell r="I101">
            <v>30</v>
          </cell>
          <cell r="J101">
            <v>15</v>
          </cell>
          <cell r="K101">
            <v>15</v>
          </cell>
          <cell r="L101">
            <v>60</v>
          </cell>
        </row>
        <row r="102">
          <cell r="H102" t="str">
            <v>105307-CES. RURAL MONTE PATRIA</v>
          </cell>
          <cell r="I102">
            <v>10</v>
          </cell>
          <cell r="J102">
            <v>5</v>
          </cell>
          <cell r="K102">
            <v>3</v>
          </cell>
          <cell r="L102">
            <v>18</v>
          </cell>
        </row>
        <row r="103">
          <cell r="H103" t="str">
            <v>105311-CES. RURAL CHAÑARAL ALTO</v>
          </cell>
          <cell r="I103">
            <v>5</v>
          </cell>
          <cell r="J103">
            <v>4</v>
          </cell>
          <cell r="K103"/>
          <cell r="L103">
            <v>9</v>
          </cell>
        </row>
        <row r="104">
          <cell r="H104" t="str">
            <v>105312-CES. RURAL CAREN</v>
          </cell>
          <cell r="I104">
            <v>2</v>
          </cell>
          <cell r="J104"/>
          <cell r="K104">
            <v>4</v>
          </cell>
          <cell r="L104">
            <v>6</v>
          </cell>
        </row>
        <row r="105">
          <cell r="H105" t="str">
            <v>105318-CES. RURAL EL PALQUI</v>
          </cell>
          <cell r="I105">
            <v>13</v>
          </cell>
          <cell r="J105">
            <v>5</v>
          </cell>
          <cell r="K105">
            <v>8</v>
          </cell>
          <cell r="L105">
            <v>26</v>
          </cell>
        </row>
        <row r="106">
          <cell r="H106" t="str">
            <v>105428-P.S.R. HUATULAME</v>
          </cell>
          <cell r="I106"/>
          <cell r="J106">
            <v>1</v>
          </cell>
          <cell r="K106"/>
          <cell r="L106">
            <v>1</v>
          </cell>
        </row>
        <row r="107">
          <cell r="H107" t="str">
            <v>04304-PUNITAQUI</v>
          </cell>
          <cell r="I107">
            <v>7</v>
          </cell>
          <cell r="J107">
            <v>14</v>
          </cell>
          <cell r="K107">
            <v>13</v>
          </cell>
          <cell r="L107">
            <v>34</v>
          </cell>
        </row>
        <row r="108">
          <cell r="H108" t="str">
            <v>105308-CES. RURAL PUNITAQUI</v>
          </cell>
          <cell r="I108">
            <v>7</v>
          </cell>
          <cell r="J108">
            <v>14</v>
          </cell>
          <cell r="K108">
            <v>13</v>
          </cell>
          <cell r="L108">
            <v>34</v>
          </cell>
        </row>
        <row r="109">
          <cell r="H109" t="str">
            <v>04305-RIO HURTADO</v>
          </cell>
          <cell r="I109">
            <v>1</v>
          </cell>
          <cell r="J109">
            <v>4</v>
          </cell>
          <cell r="K109">
            <v>2</v>
          </cell>
          <cell r="L109">
            <v>7</v>
          </cell>
        </row>
        <row r="110">
          <cell r="H110" t="str">
            <v>105310-CES. RURAL PICHASCA</v>
          </cell>
          <cell r="I110"/>
          <cell r="J110">
            <v>1</v>
          </cell>
          <cell r="K110">
            <v>2</v>
          </cell>
          <cell r="L110">
            <v>3</v>
          </cell>
        </row>
        <row r="111">
          <cell r="H111" t="str">
            <v>105413-P.S.R. SAMO ALTO</v>
          </cell>
          <cell r="I111">
            <v>1</v>
          </cell>
          <cell r="J111">
            <v>2</v>
          </cell>
          <cell r="K111"/>
          <cell r="L111">
            <v>3</v>
          </cell>
        </row>
        <row r="112">
          <cell r="H112" t="str">
            <v>105503-P.S.R. TABAQUEROS</v>
          </cell>
          <cell r="I112"/>
          <cell r="J112">
            <v>1</v>
          </cell>
          <cell r="K112"/>
          <cell r="L112">
            <v>1</v>
          </cell>
        </row>
        <row r="113">
          <cell r="H113" t="str">
            <v>Total general</v>
          </cell>
          <cell r="I113">
            <v>622</v>
          </cell>
          <cell r="J113">
            <v>477</v>
          </cell>
          <cell r="K113">
            <v>627</v>
          </cell>
          <cell r="L113">
            <v>1726</v>
          </cell>
        </row>
      </sheetData>
      <sheetData sheetId="22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 t="str">
            <v>Total general</v>
          </cell>
        </row>
        <row r="5">
          <cell r="H5" t="str">
            <v>04101-LA SERENA</v>
          </cell>
          <cell r="I5">
            <v>229</v>
          </cell>
          <cell r="J5">
            <v>151</v>
          </cell>
          <cell r="K5">
            <v>220</v>
          </cell>
          <cell r="L5">
            <v>600</v>
          </cell>
        </row>
        <row r="6">
          <cell r="H6" t="str">
            <v>105300-CES. CARDENAL CARO</v>
          </cell>
          <cell r="I6">
            <v>28</v>
          </cell>
          <cell r="J6">
            <v>21</v>
          </cell>
          <cell r="K6">
            <v>26</v>
          </cell>
          <cell r="L6">
            <v>75</v>
          </cell>
        </row>
        <row r="7">
          <cell r="H7" t="str">
            <v>105301-CES. LAS COMPAÑIAS</v>
          </cell>
          <cell r="I7">
            <v>36</v>
          </cell>
          <cell r="J7">
            <v>14</v>
          </cell>
          <cell r="K7">
            <v>26</v>
          </cell>
          <cell r="L7">
            <v>76</v>
          </cell>
        </row>
        <row r="8">
          <cell r="H8" t="str">
            <v>105302-CES. PEDRO AGUIRRE C.</v>
          </cell>
          <cell r="I8">
            <v>41</v>
          </cell>
          <cell r="J8">
            <v>31</v>
          </cell>
          <cell r="K8">
            <v>34</v>
          </cell>
          <cell r="L8">
            <v>106</v>
          </cell>
        </row>
        <row r="9">
          <cell r="H9" t="str">
            <v>105313-CES. SCHAFFHAUSER</v>
          </cell>
          <cell r="I9">
            <v>34</v>
          </cell>
          <cell r="J9">
            <v>29</v>
          </cell>
          <cell r="K9">
            <v>51</v>
          </cell>
          <cell r="L9">
            <v>114</v>
          </cell>
        </row>
        <row r="10">
          <cell r="H10" t="str">
            <v>105319-CES. CARDENAL R.S.H.</v>
          </cell>
          <cell r="I10">
            <v>42</v>
          </cell>
          <cell r="J10">
            <v>24</v>
          </cell>
          <cell r="K10">
            <v>28</v>
          </cell>
          <cell r="L10">
            <v>94</v>
          </cell>
        </row>
        <row r="11">
          <cell r="H11" t="str">
            <v>105325-CESFAM JUAN PABLO II</v>
          </cell>
          <cell r="I11">
            <v>31</v>
          </cell>
          <cell r="J11">
            <v>14</v>
          </cell>
          <cell r="K11">
            <v>34</v>
          </cell>
          <cell r="L11">
            <v>79</v>
          </cell>
        </row>
        <row r="12">
          <cell r="H12" t="str">
            <v xml:space="preserve">105400-P.S.R. ALGARROBITO            </v>
          </cell>
          <cell r="I12">
            <v>6</v>
          </cell>
          <cell r="J12">
            <v>2</v>
          </cell>
          <cell r="K12"/>
          <cell r="L12">
            <v>8</v>
          </cell>
        </row>
        <row r="13">
          <cell r="H13" t="str">
            <v>105401-P.S.R. LAS ROJAS</v>
          </cell>
          <cell r="I13"/>
          <cell r="J13"/>
          <cell r="K13">
            <v>1</v>
          </cell>
          <cell r="L13">
            <v>1</v>
          </cell>
        </row>
        <row r="14">
          <cell r="H14" t="str">
            <v>105402-P.S.R. EL ROMERO</v>
          </cell>
          <cell r="I14">
            <v>1</v>
          </cell>
          <cell r="J14">
            <v>2</v>
          </cell>
          <cell r="K14">
            <v>1</v>
          </cell>
          <cell r="L14">
            <v>4</v>
          </cell>
        </row>
        <row r="15">
          <cell r="H15" t="str">
            <v>105499-P.S.R. LAMBERT</v>
          </cell>
          <cell r="I15"/>
          <cell r="J15">
            <v>1</v>
          </cell>
          <cell r="K15">
            <v>2</v>
          </cell>
          <cell r="L15">
            <v>3</v>
          </cell>
        </row>
        <row r="16">
          <cell r="H16" t="str">
            <v>105700-CECOF VILLA EL INDIO</v>
          </cell>
          <cell r="I16">
            <v>1</v>
          </cell>
          <cell r="J16">
            <v>5</v>
          </cell>
          <cell r="K16">
            <v>5</v>
          </cell>
          <cell r="L16">
            <v>11</v>
          </cell>
        </row>
        <row r="17">
          <cell r="H17" t="str">
            <v>105701-CECOF VILLA ALEMANIA</v>
          </cell>
          <cell r="I17">
            <v>4</v>
          </cell>
          <cell r="J17">
            <v>1</v>
          </cell>
          <cell r="K17">
            <v>3</v>
          </cell>
          <cell r="L17">
            <v>8</v>
          </cell>
        </row>
        <row r="18">
          <cell r="H18" t="str">
            <v>105702-CECOF VILLA LAMBERT</v>
          </cell>
          <cell r="I18">
            <v>3</v>
          </cell>
          <cell r="J18">
            <v>4</v>
          </cell>
          <cell r="K18">
            <v>2</v>
          </cell>
          <cell r="L18">
            <v>9</v>
          </cell>
        </row>
        <row r="19">
          <cell r="H19" t="str">
            <v>200402-CECOF ARCOS DE PINAMAR</v>
          </cell>
          <cell r="I19">
            <v>2</v>
          </cell>
          <cell r="J19">
            <v>3</v>
          </cell>
          <cell r="K19">
            <v>7</v>
          </cell>
          <cell r="L19">
            <v>12</v>
          </cell>
        </row>
        <row r="20">
          <cell r="H20" t="str">
            <v>04102-COQUIMBO</v>
          </cell>
          <cell r="I20">
            <v>236</v>
          </cell>
          <cell r="J20">
            <v>211</v>
          </cell>
          <cell r="K20">
            <v>260</v>
          </cell>
          <cell r="L20">
            <v>707</v>
          </cell>
        </row>
        <row r="21">
          <cell r="H21" t="str">
            <v>105303-CES. SAN JUAN</v>
          </cell>
          <cell r="I21">
            <v>47</v>
          </cell>
          <cell r="J21">
            <v>24</v>
          </cell>
          <cell r="K21">
            <v>42</v>
          </cell>
          <cell r="L21">
            <v>113</v>
          </cell>
        </row>
        <row r="22">
          <cell r="H22" t="str">
            <v>105304-CES. SANTA CECILIA</v>
          </cell>
          <cell r="I22">
            <v>42</v>
          </cell>
          <cell r="J22">
            <v>32</v>
          </cell>
          <cell r="K22">
            <v>41</v>
          </cell>
          <cell r="L22">
            <v>115</v>
          </cell>
        </row>
        <row r="23">
          <cell r="H23" t="str">
            <v>105305-CES. TIERRAS BLANCAS</v>
          </cell>
          <cell r="I23">
            <v>65</v>
          </cell>
          <cell r="J23">
            <v>60</v>
          </cell>
          <cell r="K23">
            <v>83</v>
          </cell>
          <cell r="L23">
            <v>208</v>
          </cell>
        </row>
        <row r="24">
          <cell r="H24" t="str">
            <v>105321-CES. RURAL  TONGOY</v>
          </cell>
          <cell r="I24">
            <v>7</v>
          </cell>
          <cell r="J24">
            <v>11</v>
          </cell>
          <cell r="K24">
            <v>8</v>
          </cell>
          <cell r="L24">
            <v>26</v>
          </cell>
        </row>
        <row r="25">
          <cell r="H25" t="str">
            <v>105323-CES. DR. SERGIO AGUILAR</v>
          </cell>
          <cell r="I25">
            <v>50</v>
          </cell>
          <cell r="J25">
            <v>60</v>
          </cell>
          <cell r="K25">
            <v>56</v>
          </cell>
          <cell r="L25">
            <v>166</v>
          </cell>
        </row>
        <row r="26">
          <cell r="H26" t="str">
            <v>105405-P.S.R. GUANAQUEROS</v>
          </cell>
          <cell r="I26">
            <v>2</v>
          </cell>
          <cell r="J26"/>
          <cell r="K26">
            <v>3</v>
          </cell>
          <cell r="L26">
            <v>5</v>
          </cell>
        </row>
        <row r="27">
          <cell r="H27" t="str">
            <v>105406-P.S.R. PAN DE AZUCAR</v>
          </cell>
          <cell r="I27">
            <v>9</v>
          </cell>
          <cell r="J27">
            <v>9</v>
          </cell>
          <cell r="K27">
            <v>13</v>
          </cell>
          <cell r="L27">
            <v>31</v>
          </cell>
        </row>
        <row r="28">
          <cell r="H28" t="str">
            <v>105407-P.S.R. TAMBILLOS</v>
          </cell>
          <cell r="I28">
            <v>2</v>
          </cell>
          <cell r="J28">
            <v>1</v>
          </cell>
          <cell r="K28">
            <v>1</v>
          </cell>
          <cell r="L28">
            <v>4</v>
          </cell>
        </row>
        <row r="29">
          <cell r="H29" t="str">
            <v>105705-CECOF EL ALBA</v>
          </cell>
          <cell r="I29">
            <v>4</v>
          </cell>
          <cell r="J29">
            <v>5</v>
          </cell>
          <cell r="K29">
            <v>3</v>
          </cell>
          <cell r="L29">
            <v>12</v>
          </cell>
        </row>
        <row r="30">
          <cell r="H30" t="str">
            <v>200273-CECOF PUNTA MIRA</v>
          </cell>
          <cell r="I30">
            <v>8</v>
          </cell>
          <cell r="J30">
            <v>9</v>
          </cell>
          <cell r="K30">
            <v>10</v>
          </cell>
          <cell r="L30">
            <v>27</v>
          </cell>
        </row>
        <row r="31">
          <cell r="H31" t="str">
            <v>04103-ANDACOLLO</v>
          </cell>
          <cell r="I31">
            <v>11</v>
          </cell>
          <cell r="J31">
            <v>10</v>
          </cell>
          <cell r="K31">
            <v>8</v>
          </cell>
          <cell r="L31">
            <v>29</v>
          </cell>
        </row>
        <row r="32">
          <cell r="H32" t="str">
            <v>105106-HOSPITAL ANDACOLLO</v>
          </cell>
          <cell r="I32">
            <v>11</v>
          </cell>
          <cell r="J32">
            <v>10</v>
          </cell>
          <cell r="K32">
            <v>8</v>
          </cell>
          <cell r="L32">
            <v>29</v>
          </cell>
        </row>
        <row r="33">
          <cell r="H33" t="str">
            <v>04104-LA HIGUERA</v>
          </cell>
          <cell r="I33">
            <v>3</v>
          </cell>
          <cell r="J33"/>
          <cell r="K33">
            <v>3</v>
          </cell>
          <cell r="L33">
            <v>6</v>
          </cell>
        </row>
        <row r="34">
          <cell r="H34" t="str">
            <v>105314-CES. LA HIGUERA</v>
          </cell>
          <cell r="I34"/>
          <cell r="J34"/>
          <cell r="K34">
            <v>2</v>
          </cell>
          <cell r="L34">
            <v>2</v>
          </cell>
        </row>
        <row r="35">
          <cell r="H35" t="str">
            <v xml:space="preserve">105500-P.S.R. CALETA HORNOS        </v>
          </cell>
          <cell r="I35">
            <v>3</v>
          </cell>
          <cell r="J35"/>
          <cell r="K35">
            <v>1</v>
          </cell>
          <cell r="L35">
            <v>4</v>
          </cell>
        </row>
        <row r="36">
          <cell r="H36" t="str">
            <v>04105-PAIHUANO</v>
          </cell>
          <cell r="I36">
            <v>2</v>
          </cell>
          <cell r="J36">
            <v>4</v>
          </cell>
          <cell r="K36">
            <v>5</v>
          </cell>
          <cell r="L36">
            <v>11</v>
          </cell>
        </row>
        <row r="37">
          <cell r="H37" t="str">
            <v>105306-CES. PAIHUANO</v>
          </cell>
          <cell r="I37"/>
          <cell r="J37">
            <v>3</v>
          </cell>
          <cell r="K37">
            <v>3</v>
          </cell>
          <cell r="L37">
            <v>6</v>
          </cell>
        </row>
        <row r="38">
          <cell r="H38" t="str">
            <v>105475-P.S.R. HORCON</v>
          </cell>
          <cell r="I38"/>
          <cell r="J38">
            <v>1</v>
          </cell>
          <cell r="K38">
            <v>1</v>
          </cell>
          <cell r="L38">
            <v>2</v>
          </cell>
        </row>
        <row r="39">
          <cell r="H39" t="str">
            <v>105477-P.S.R. PISCO ELQUI</v>
          </cell>
          <cell r="I39">
            <v>2</v>
          </cell>
          <cell r="J39"/>
          <cell r="K39">
            <v>1</v>
          </cell>
          <cell r="L39">
            <v>3</v>
          </cell>
        </row>
        <row r="40">
          <cell r="H40" t="str">
            <v>04106-VICUÑA</v>
          </cell>
          <cell r="I40">
            <v>28</v>
          </cell>
          <cell r="J40">
            <v>21</v>
          </cell>
          <cell r="K40">
            <v>27</v>
          </cell>
          <cell r="L40">
            <v>76</v>
          </cell>
        </row>
        <row r="41">
          <cell r="H41" t="str">
            <v>105107-HOSPITAL VICUÑA</v>
          </cell>
          <cell r="I41">
            <v>10</v>
          </cell>
          <cell r="J41">
            <v>12</v>
          </cell>
          <cell r="K41">
            <v>18</v>
          </cell>
          <cell r="L41">
            <v>40</v>
          </cell>
        </row>
        <row r="42">
          <cell r="H42" t="str">
            <v>105467-P.S.R. DIAGUITAS</v>
          </cell>
          <cell r="I42">
            <v>2</v>
          </cell>
          <cell r="J42">
            <v>1</v>
          </cell>
          <cell r="K42">
            <v>1</v>
          </cell>
          <cell r="L42">
            <v>4</v>
          </cell>
        </row>
        <row r="43">
          <cell r="H43" t="str">
            <v>105468-P.S.R. EL MOLLE</v>
          </cell>
          <cell r="I43">
            <v>1</v>
          </cell>
          <cell r="J43"/>
          <cell r="K43"/>
          <cell r="L43">
            <v>1</v>
          </cell>
        </row>
        <row r="44">
          <cell r="H44" t="str">
            <v>105469-P.S.R. EL TAMBO</v>
          </cell>
          <cell r="I44">
            <v>2</v>
          </cell>
          <cell r="J44"/>
          <cell r="K44"/>
          <cell r="L44">
            <v>2</v>
          </cell>
        </row>
        <row r="45">
          <cell r="H45" t="str">
            <v>105471-P.S.R. PERALILLO</v>
          </cell>
          <cell r="I45">
            <v>6</v>
          </cell>
          <cell r="J45">
            <v>1</v>
          </cell>
          <cell r="K45"/>
          <cell r="L45">
            <v>7</v>
          </cell>
        </row>
        <row r="46">
          <cell r="H46" t="str">
            <v>105472-P.S.R. RIVADAVIA</v>
          </cell>
          <cell r="I46"/>
          <cell r="J46">
            <v>2</v>
          </cell>
          <cell r="K46">
            <v>1</v>
          </cell>
          <cell r="L46">
            <v>3</v>
          </cell>
        </row>
        <row r="47">
          <cell r="H47" t="str">
            <v>105473-P.S.R. TALCUNA</v>
          </cell>
          <cell r="I47">
            <v>1</v>
          </cell>
          <cell r="J47"/>
          <cell r="K47">
            <v>2</v>
          </cell>
          <cell r="L47">
            <v>3</v>
          </cell>
        </row>
        <row r="48">
          <cell r="H48" t="str">
            <v>105474-P.S.R. CHAPILCA</v>
          </cell>
          <cell r="I48">
            <v>1</v>
          </cell>
          <cell r="J48"/>
          <cell r="K48">
            <v>1</v>
          </cell>
          <cell r="L48">
            <v>2</v>
          </cell>
        </row>
        <row r="49">
          <cell r="H49" t="str">
            <v>105502-P.S.R. CALINGASTA</v>
          </cell>
          <cell r="I49">
            <v>3</v>
          </cell>
          <cell r="J49">
            <v>5</v>
          </cell>
          <cell r="K49">
            <v>3</v>
          </cell>
          <cell r="L49">
            <v>11</v>
          </cell>
        </row>
        <row r="50">
          <cell r="H50" t="str">
            <v>105509-P.S.R. GUALLIGUAICA</v>
          </cell>
          <cell r="I50">
            <v>2</v>
          </cell>
          <cell r="J50"/>
          <cell r="K50">
            <v>1</v>
          </cell>
          <cell r="L50">
            <v>3</v>
          </cell>
        </row>
        <row r="51">
          <cell r="H51" t="str">
            <v>04201-ILLAPEL</v>
          </cell>
          <cell r="I51">
            <v>27</v>
          </cell>
          <cell r="J51">
            <v>22</v>
          </cell>
          <cell r="K51">
            <v>16</v>
          </cell>
          <cell r="L51">
            <v>65</v>
          </cell>
        </row>
        <row r="52">
          <cell r="H52" t="str">
            <v>105326-CESFAM SAN RAFAEL</v>
          </cell>
          <cell r="I52">
            <v>3</v>
          </cell>
          <cell r="J52">
            <v>6</v>
          </cell>
          <cell r="K52">
            <v>5</v>
          </cell>
          <cell r="L52">
            <v>14</v>
          </cell>
        </row>
        <row r="53">
          <cell r="H53" t="str">
            <v xml:space="preserve">105443-P.S.R. CARCAMO                   </v>
          </cell>
          <cell r="I53">
            <v>1</v>
          </cell>
          <cell r="J53"/>
          <cell r="K53"/>
          <cell r="L53">
            <v>1</v>
          </cell>
        </row>
        <row r="54">
          <cell r="H54" t="str">
            <v>105445-P.S.R. LIMAHUIDA</v>
          </cell>
          <cell r="I54"/>
          <cell r="J54"/>
          <cell r="K54">
            <v>1</v>
          </cell>
          <cell r="L54">
            <v>1</v>
          </cell>
        </row>
        <row r="55">
          <cell r="H55" t="str">
            <v>105447-P.S.R. PERALILLO</v>
          </cell>
          <cell r="I55">
            <v>3</v>
          </cell>
          <cell r="J55"/>
          <cell r="K55"/>
          <cell r="L55">
            <v>3</v>
          </cell>
        </row>
        <row r="56">
          <cell r="H56" t="str">
            <v>105448-P.S.R. SANTA VIRGINIA</v>
          </cell>
          <cell r="I56"/>
          <cell r="J56">
            <v>1</v>
          </cell>
          <cell r="K56"/>
          <cell r="L56">
            <v>1</v>
          </cell>
        </row>
        <row r="57">
          <cell r="H57" t="str">
            <v>105487-P.S.R. CAÑAS UNO</v>
          </cell>
          <cell r="I57">
            <v>1</v>
          </cell>
          <cell r="J57">
            <v>2</v>
          </cell>
          <cell r="K57"/>
          <cell r="L57">
            <v>3</v>
          </cell>
        </row>
        <row r="58">
          <cell r="H58" t="str">
            <v>105504-P.S.R. SOCAVON</v>
          </cell>
          <cell r="I58"/>
          <cell r="J58"/>
          <cell r="K58">
            <v>1</v>
          </cell>
          <cell r="L58">
            <v>1</v>
          </cell>
        </row>
        <row r="59">
          <cell r="H59" t="str">
            <v>200366-CESFAM URBANO II</v>
          </cell>
          <cell r="I59">
            <v>19</v>
          </cell>
          <cell r="J59">
            <v>13</v>
          </cell>
          <cell r="K59">
            <v>9</v>
          </cell>
          <cell r="L59">
            <v>41</v>
          </cell>
        </row>
        <row r="60">
          <cell r="H60" t="str">
            <v>04202-CANELA</v>
          </cell>
          <cell r="I60">
            <v>8</v>
          </cell>
          <cell r="J60">
            <v>6</v>
          </cell>
          <cell r="K60">
            <v>6</v>
          </cell>
          <cell r="L60">
            <v>20</v>
          </cell>
        </row>
        <row r="61">
          <cell r="H61" t="str">
            <v>105309-CES. RURAL CANELA</v>
          </cell>
          <cell r="I61">
            <v>8</v>
          </cell>
          <cell r="J61">
            <v>6</v>
          </cell>
          <cell r="K61">
            <v>5</v>
          </cell>
          <cell r="L61">
            <v>19</v>
          </cell>
        </row>
        <row r="62">
          <cell r="H62" t="str">
            <v>105483-P.S.R. LOS RULOS</v>
          </cell>
          <cell r="I62"/>
          <cell r="J62"/>
          <cell r="K62">
            <v>1</v>
          </cell>
          <cell r="L62">
            <v>1</v>
          </cell>
        </row>
        <row r="63">
          <cell r="H63" t="str">
            <v>04203-LOS VILOS</v>
          </cell>
          <cell r="I63">
            <v>20</v>
          </cell>
          <cell r="J63">
            <v>14</v>
          </cell>
          <cell r="K63">
            <v>34</v>
          </cell>
          <cell r="L63">
            <v>68</v>
          </cell>
        </row>
        <row r="64">
          <cell r="H64" t="str">
            <v>105108-HOSPITAL LOS VILOS</v>
          </cell>
          <cell r="I64">
            <v>14</v>
          </cell>
          <cell r="J64">
            <v>13</v>
          </cell>
          <cell r="K64">
            <v>27</v>
          </cell>
          <cell r="L64">
            <v>54</v>
          </cell>
        </row>
        <row r="65">
          <cell r="H65" t="str">
            <v>105479-P.S.R. GUANGUALI</v>
          </cell>
          <cell r="I65">
            <v>1</v>
          </cell>
          <cell r="J65"/>
          <cell r="K65">
            <v>2</v>
          </cell>
          <cell r="L65">
            <v>3</v>
          </cell>
        </row>
        <row r="66">
          <cell r="H66" t="str">
            <v>105480-P.S.R. QUILIMARI</v>
          </cell>
          <cell r="I66">
            <v>5</v>
          </cell>
          <cell r="J66"/>
          <cell r="K66">
            <v>1</v>
          </cell>
          <cell r="L66">
            <v>6</v>
          </cell>
        </row>
        <row r="67">
          <cell r="H67" t="str">
            <v>105481-P.S.R. TILAMA</v>
          </cell>
          <cell r="I67"/>
          <cell r="J67">
            <v>1</v>
          </cell>
          <cell r="K67">
            <v>2</v>
          </cell>
          <cell r="L67">
            <v>3</v>
          </cell>
        </row>
        <row r="68">
          <cell r="H68" t="str">
            <v>105511-P.S.R. LOS CONDORES</v>
          </cell>
          <cell r="I68"/>
          <cell r="J68"/>
          <cell r="K68">
            <v>2</v>
          </cell>
          <cell r="L68">
            <v>2</v>
          </cell>
        </row>
        <row r="69">
          <cell r="H69" t="str">
            <v>04204-SALAMANCA</v>
          </cell>
          <cell r="I69">
            <v>35</v>
          </cell>
          <cell r="J69">
            <v>18</v>
          </cell>
          <cell r="K69">
            <v>31</v>
          </cell>
          <cell r="L69">
            <v>84</v>
          </cell>
        </row>
        <row r="70">
          <cell r="H70" t="str">
            <v>105104-HOSPITAL SALAMANCA</v>
          </cell>
          <cell r="I70">
            <v>18</v>
          </cell>
          <cell r="J70">
            <v>14</v>
          </cell>
          <cell r="K70">
            <v>18</v>
          </cell>
          <cell r="L70">
            <v>50</v>
          </cell>
        </row>
        <row r="71">
          <cell r="H71" t="str">
            <v>105453-P.S.R. TRANQUILLA</v>
          </cell>
          <cell r="I71">
            <v>4</v>
          </cell>
          <cell r="J71"/>
          <cell r="K71">
            <v>4</v>
          </cell>
          <cell r="L71">
            <v>8</v>
          </cell>
        </row>
        <row r="72">
          <cell r="H72" t="str">
            <v>105454-P.S.R. CUNLAGUA</v>
          </cell>
          <cell r="I72">
            <v>1</v>
          </cell>
          <cell r="J72"/>
          <cell r="K72"/>
          <cell r="L72">
            <v>1</v>
          </cell>
        </row>
        <row r="73">
          <cell r="H73" t="str">
            <v>105455-P.S.R. CHILLEPIN</v>
          </cell>
          <cell r="I73">
            <v>1</v>
          </cell>
          <cell r="J73">
            <v>1</v>
          </cell>
          <cell r="K73">
            <v>3</v>
          </cell>
          <cell r="L73">
            <v>5</v>
          </cell>
        </row>
        <row r="74">
          <cell r="H74" t="str">
            <v>105456-P.S.R. LLIMPO</v>
          </cell>
          <cell r="I74">
            <v>1</v>
          </cell>
          <cell r="J74"/>
          <cell r="K74"/>
          <cell r="L74">
            <v>1</v>
          </cell>
        </row>
        <row r="75">
          <cell r="H75" t="str">
            <v>105457-P.S.R. SAN AGUSTIN</v>
          </cell>
          <cell r="I75">
            <v>1</v>
          </cell>
          <cell r="J75"/>
          <cell r="K75"/>
          <cell r="L75">
            <v>1</v>
          </cell>
        </row>
        <row r="76">
          <cell r="H76" t="str">
            <v>105458-P.S.R. TAHUINCO</v>
          </cell>
          <cell r="I76">
            <v>5</v>
          </cell>
          <cell r="J76">
            <v>1</v>
          </cell>
          <cell r="K76">
            <v>5</v>
          </cell>
          <cell r="L76">
            <v>11</v>
          </cell>
        </row>
        <row r="77">
          <cell r="H77" t="str">
            <v>105491-P.S.R. QUELEN BAJO</v>
          </cell>
          <cell r="I77">
            <v>4</v>
          </cell>
          <cell r="J77">
            <v>2</v>
          </cell>
          <cell r="K77"/>
          <cell r="L77">
            <v>6</v>
          </cell>
        </row>
        <row r="78">
          <cell r="H78" t="str">
            <v>105501-P.S.R. ARBOLEDA GRANDE</v>
          </cell>
          <cell r="I78"/>
          <cell r="J78"/>
          <cell r="K78">
            <v>1</v>
          </cell>
          <cell r="L78">
            <v>1</v>
          </cell>
        </row>
        <row r="79">
          <cell r="H79" t="str">
            <v>04301-OVALLE</v>
          </cell>
          <cell r="I79">
            <v>107</v>
          </cell>
          <cell r="J79">
            <v>84</v>
          </cell>
          <cell r="K79">
            <v>102</v>
          </cell>
          <cell r="L79">
            <v>293</v>
          </cell>
        </row>
        <row r="80">
          <cell r="H80" t="str">
            <v>105315-CES. RURAL C. DE TAMAYA</v>
          </cell>
          <cell r="I80">
            <v>8</v>
          </cell>
          <cell r="J80">
            <v>5</v>
          </cell>
          <cell r="K80">
            <v>7</v>
          </cell>
          <cell r="L80">
            <v>20</v>
          </cell>
        </row>
        <row r="81">
          <cell r="H81" t="str">
            <v>105317-CES. JORGE JORDAN D.</v>
          </cell>
          <cell r="I81">
            <v>27</v>
          </cell>
          <cell r="J81">
            <v>23</v>
          </cell>
          <cell r="K81">
            <v>31</v>
          </cell>
          <cell r="L81">
            <v>81</v>
          </cell>
        </row>
        <row r="82">
          <cell r="H82" t="str">
            <v>105322-CES. MARCOS MACUADA</v>
          </cell>
          <cell r="I82">
            <v>51</v>
          </cell>
          <cell r="J82">
            <v>36</v>
          </cell>
          <cell r="K82">
            <v>43</v>
          </cell>
          <cell r="L82">
            <v>130</v>
          </cell>
        </row>
        <row r="83">
          <cell r="H83" t="str">
            <v>105324-CES. SOTAQUI</v>
          </cell>
          <cell r="I83">
            <v>3</v>
          </cell>
          <cell r="J83">
            <v>7</v>
          </cell>
          <cell r="K83">
            <v>4</v>
          </cell>
          <cell r="L83">
            <v>14</v>
          </cell>
        </row>
        <row r="84">
          <cell r="H84" t="str">
            <v>105415-P.S.R. BARRAZA</v>
          </cell>
          <cell r="I84"/>
          <cell r="J84">
            <v>2</v>
          </cell>
          <cell r="K84">
            <v>1</v>
          </cell>
          <cell r="L84">
            <v>3</v>
          </cell>
        </row>
        <row r="85">
          <cell r="H85" t="str">
            <v>105417-P.S.R. ALCONES BAJOS</v>
          </cell>
          <cell r="I85">
            <v>2</v>
          </cell>
          <cell r="J85"/>
          <cell r="K85">
            <v>1</v>
          </cell>
          <cell r="L85">
            <v>3</v>
          </cell>
        </row>
        <row r="86">
          <cell r="H86" t="str">
            <v>105422-P.S.R. HORNILLOS</v>
          </cell>
          <cell r="I86"/>
          <cell r="J86">
            <v>1</v>
          </cell>
          <cell r="K86"/>
          <cell r="L86">
            <v>1</v>
          </cell>
        </row>
        <row r="87">
          <cell r="H87" t="str">
            <v>105437-P.S.R. CHALINGA</v>
          </cell>
          <cell r="I87">
            <v>3</v>
          </cell>
          <cell r="J87"/>
          <cell r="K87">
            <v>1</v>
          </cell>
          <cell r="L87">
            <v>4</v>
          </cell>
        </row>
        <row r="88">
          <cell r="H88" t="str">
            <v>105510-P.S.R. RECOLETA</v>
          </cell>
          <cell r="I88">
            <v>2</v>
          </cell>
          <cell r="J88"/>
          <cell r="K88"/>
          <cell r="L88">
            <v>2</v>
          </cell>
        </row>
        <row r="89">
          <cell r="H89" t="str">
            <v>105722-CECOF SAN JOSE DE LA DEHESA</v>
          </cell>
          <cell r="I89">
            <v>3</v>
          </cell>
          <cell r="J89">
            <v>7</v>
          </cell>
          <cell r="K89">
            <v>6</v>
          </cell>
          <cell r="L89">
            <v>16</v>
          </cell>
        </row>
        <row r="90">
          <cell r="H90" t="str">
            <v>105723-CECOF LIMARI</v>
          </cell>
          <cell r="I90">
            <v>6</v>
          </cell>
          <cell r="J90">
            <v>1</v>
          </cell>
          <cell r="K90">
            <v>2</v>
          </cell>
          <cell r="L90">
            <v>9</v>
          </cell>
        </row>
        <row r="91">
          <cell r="H91" t="str">
            <v>200258-CECOF LOS COPIHUES</v>
          </cell>
          <cell r="I91">
            <v>1</v>
          </cell>
          <cell r="J91">
            <v>1</v>
          </cell>
          <cell r="K91">
            <v>5</v>
          </cell>
          <cell r="L91">
            <v>7</v>
          </cell>
        </row>
        <row r="92">
          <cell r="H92" t="str">
            <v>200367-CECOF COLONIA LIMARÍ</v>
          </cell>
          <cell r="I92">
            <v>1</v>
          </cell>
          <cell r="J92">
            <v>1</v>
          </cell>
          <cell r="K92">
            <v>1</v>
          </cell>
          <cell r="L92">
            <v>3</v>
          </cell>
        </row>
        <row r="93">
          <cell r="H93" t="str">
            <v>04302-COMBARBALÁ</v>
          </cell>
          <cell r="I93">
            <v>11</v>
          </cell>
          <cell r="J93">
            <v>6</v>
          </cell>
          <cell r="K93">
            <v>11</v>
          </cell>
          <cell r="L93">
            <v>28</v>
          </cell>
        </row>
        <row r="94">
          <cell r="H94" t="str">
            <v>105105-HOSPITAL COMBARBALÁ</v>
          </cell>
          <cell r="I94">
            <v>6</v>
          </cell>
          <cell r="J94">
            <v>3</v>
          </cell>
          <cell r="K94">
            <v>8</v>
          </cell>
          <cell r="L94">
            <v>17</v>
          </cell>
        </row>
        <row r="95">
          <cell r="H95" t="str">
            <v>105433-P.S.R. SAN LORENZO</v>
          </cell>
          <cell r="I95">
            <v>1</v>
          </cell>
          <cell r="J95"/>
          <cell r="K95"/>
          <cell r="L95">
            <v>1</v>
          </cell>
        </row>
        <row r="96">
          <cell r="H96" t="str">
            <v>105434-P.S.R. SAN MARCOS</v>
          </cell>
          <cell r="I96">
            <v>1</v>
          </cell>
          <cell r="J96"/>
          <cell r="K96"/>
          <cell r="L96">
            <v>1</v>
          </cell>
        </row>
        <row r="97">
          <cell r="H97" t="str">
            <v>105441-P.S.R. MANQUEHUA</v>
          </cell>
          <cell r="I97"/>
          <cell r="J97"/>
          <cell r="K97">
            <v>2</v>
          </cell>
          <cell r="L97">
            <v>2</v>
          </cell>
        </row>
        <row r="98">
          <cell r="H98" t="str">
            <v>105460-P.S.R. COGOTI 18</v>
          </cell>
          <cell r="I98"/>
          <cell r="J98"/>
          <cell r="K98">
            <v>1</v>
          </cell>
          <cell r="L98">
            <v>1</v>
          </cell>
        </row>
        <row r="99">
          <cell r="H99" t="str">
            <v>105463-P.S.R. QUILITAPIA</v>
          </cell>
          <cell r="I99">
            <v>1</v>
          </cell>
          <cell r="J99">
            <v>1</v>
          </cell>
          <cell r="K99"/>
          <cell r="L99">
            <v>2</v>
          </cell>
        </row>
        <row r="100">
          <cell r="H100" t="str">
            <v>105464-P.S.R. LA LIGUA</v>
          </cell>
          <cell r="I100"/>
          <cell r="J100">
            <v>1</v>
          </cell>
          <cell r="K100"/>
          <cell r="L100">
            <v>1</v>
          </cell>
        </row>
        <row r="101">
          <cell r="H101" t="str">
            <v>105465-P.S.R. RAMADILLA</v>
          </cell>
          <cell r="I101">
            <v>1</v>
          </cell>
          <cell r="J101"/>
          <cell r="K101"/>
          <cell r="L101">
            <v>1</v>
          </cell>
        </row>
        <row r="102">
          <cell r="H102" t="str">
            <v>105466-P.S.R. VALLE HERMOSO</v>
          </cell>
          <cell r="I102"/>
          <cell r="J102">
            <v>1</v>
          </cell>
          <cell r="K102"/>
          <cell r="L102">
            <v>1</v>
          </cell>
        </row>
        <row r="103">
          <cell r="H103" t="str">
            <v>105490-P.S.R. EL DURAZNO</v>
          </cell>
          <cell r="I103">
            <v>1</v>
          </cell>
          <cell r="J103"/>
          <cell r="K103"/>
          <cell r="L103">
            <v>1</v>
          </cell>
        </row>
        <row r="104">
          <cell r="H104" t="str">
            <v>04303-MONTE PATRIA</v>
          </cell>
          <cell r="I104">
            <v>33</v>
          </cell>
          <cell r="J104">
            <v>16</v>
          </cell>
          <cell r="K104">
            <v>19</v>
          </cell>
          <cell r="L104">
            <v>68</v>
          </cell>
        </row>
        <row r="105">
          <cell r="H105" t="str">
            <v>105307-CES. RURAL MONTE PATRIA</v>
          </cell>
          <cell r="I105">
            <v>12</v>
          </cell>
          <cell r="J105">
            <v>5</v>
          </cell>
          <cell r="K105">
            <v>3</v>
          </cell>
          <cell r="L105">
            <v>20</v>
          </cell>
        </row>
        <row r="106">
          <cell r="H106" t="str">
            <v>105311-CES. RURAL CHAÑARAL ALTO</v>
          </cell>
          <cell r="I106">
            <v>5</v>
          </cell>
          <cell r="J106">
            <v>5</v>
          </cell>
          <cell r="K106">
            <v>1</v>
          </cell>
          <cell r="L106">
            <v>11</v>
          </cell>
        </row>
        <row r="107">
          <cell r="H107" t="str">
            <v>105312-CES. RURAL CAREN</v>
          </cell>
          <cell r="I107">
            <v>2</v>
          </cell>
          <cell r="J107"/>
          <cell r="K107">
            <v>5</v>
          </cell>
          <cell r="L107">
            <v>7</v>
          </cell>
        </row>
        <row r="108">
          <cell r="H108" t="str">
            <v>105318-CES. RURAL EL PALQUI</v>
          </cell>
          <cell r="I108">
            <v>14</v>
          </cell>
          <cell r="J108">
            <v>5</v>
          </cell>
          <cell r="K108">
            <v>10</v>
          </cell>
          <cell r="L108">
            <v>29</v>
          </cell>
        </row>
        <row r="109">
          <cell r="H109" t="str">
            <v>105428-P.S.R. HUATULAME</v>
          </cell>
          <cell r="I109"/>
          <cell r="J109">
            <v>1</v>
          </cell>
          <cell r="K109"/>
          <cell r="L109">
            <v>1</v>
          </cell>
        </row>
        <row r="110">
          <cell r="H110" t="str">
            <v>04304-PUNITAQUI</v>
          </cell>
          <cell r="I110">
            <v>10</v>
          </cell>
          <cell r="J110">
            <v>15</v>
          </cell>
          <cell r="K110">
            <v>14</v>
          </cell>
          <cell r="L110">
            <v>39</v>
          </cell>
        </row>
        <row r="111">
          <cell r="H111" t="str">
            <v>105308-CES. RURAL PUNITAQUI</v>
          </cell>
          <cell r="I111">
            <v>10</v>
          </cell>
          <cell r="J111">
            <v>15</v>
          </cell>
          <cell r="K111">
            <v>14</v>
          </cell>
          <cell r="L111">
            <v>39</v>
          </cell>
        </row>
        <row r="112">
          <cell r="H112" t="str">
            <v>04305-RIO HURTADO</v>
          </cell>
          <cell r="I112">
            <v>1</v>
          </cell>
          <cell r="J112">
            <v>4</v>
          </cell>
          <cell r="K112">
            <v>4</v>
          </cell>
          <cell r="L112">
            <v>9</v>
          </cell>
        </row>
        <row r="113">
          <cell r="H113" t="str">
            <v>105310-CES. RURAL PICHASCA</v>
          </cell>
          <cell r="I113"/>
          <cell r="J113">
            <v>1</v>
          </cell>
          <cell r="K113">
            <v>2</v>
          </cell>
          <cell r="L113">
            <v>3</v>
          </cell>
        </row>
        <row r="114">
          <cell r="H114" t="str">
            <v>105413-P.S.R. SAMO ALTO</v>
          </cell>
          <cell r="I114">
            <v>1</v>
          </cell>
          <cell r="J114">
            <v>2</v>
          </cell>
          <cell r="K114"/>
          <cell r="L114">
            <v>3</v>
          </cell>
        </row>
        <row r="115">
          <cell r="H115" t="str">
            <v>105414-P.S.R. SERON</v>
          </cell>
          <cell r="I115"/>
          <cell r="J115"/>
          <cell r="K115">
            <v>1</v>
          </cell>
          <cell r="L115">
            <v>1</v>
          </cell>
        </row>
        <row r="116">
          <cell r="H116" t="str">
            <v>105503-P.S.R. TABAQUEROS</v>
          </cell>
          <cell r="I116"/>
          <cell r="J116">
            <v>1</v>
          </cell>
          <cell r="K116">
            <v>1</v>
          </cell>
          <cell r="L116">
            <v>2</v>
          </cell>
        </row>
        <row r="117">
          <cell r="H117" t="str">
            <v>Total general</v>
          </cell>
          <cell r="I117">
            <v>761</v>
          </cell>
          <cell r="J117">
            <v>582</v>
          </cell>
          <cell r="K117">
            <v>760</v>
          </cell>
          <cell r="L117">
            <v>2103</v>
          </cell>
        </row>
      </sheetData>
      <sheetData sheetId="23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 t="str">
            <v>Total general</v>
          </cell>
        </row>
        <row r="5">
          <cell r="H5" t="str">
            <v>04101-LA SERENA</v>
          </cell>
          <cell r="I5">
            <v>203</v>
          </cell>
          <cell r="J5">
            <v>120</v>
          </cell>
          <cell r="K5">
            <v>249</v>
          </cell>
          <cell r="L5">
            <v>572</v>
          </cell>
        </row>
        <row r="6">
          <cell r="H6" t="str">
            <v>105300-CES. CARDENAL CARO</v>
          </cell>
          <cell r="I6">
            <v>43</v>
          </cell>
          <cell r="J6">
            <v>39</v>
          </cell>
          <cell r="K6">
            <v>30</v>
          </cell>
          <cell r="L6">
            <v>112</v>
          </cell>
        </row>
        <row r="7">
          <cell r="H7" t="str">
            <v>105301-CES. LAS COMPAÑIAS</v>
          </cell>
          <cell r="I7">
            <v>44</v>
          </cell>
          <cell r="J7"/>
          <cell r="K7">
            <v>53</v>
          </cell>
          <cell r="L7">
            <v>97</v>
          </cell>
        </row>
        <row r="8">
          <cell r="H8" t="str">
            <v>105302-CES. PEDRO AGUIRRE C.</v>
          </cell>
          <cell r="I8">
            <v>26</v>
          </cell>
          <cell r="J8">
            <v>19</v>
          </cell>
          <cell r="K8">
            <v>21</v>
          </cell>
          <cell r="L8">
            <v>66</v>
          </cell>
        </row>
        <row r="9">
          <cell r="H9" t="str">
            <v>105313-CES. SCHAFFHAUSER</v>
          </cell>
          <cell r="I9">
            <v>24</v>
          </cell>
          <cell r="J9">
            <v>7</v>
          </cell>
          <cell r="K9">
            <v>32</v>
          </cell>
          <cell r="L9">
            <v>63</v>
          </cell>
        </row>
        <row r="10">
          <cell r="H10" t="str">
            <v>105319-CES. CARDENAL R.S.H.</v>
          </cell>
          <cell r="I10">
            <v>31</v>
          </cell>
          <cell r="J10">
            <v>7</v>
          </cell>
          <cell r="K10">
            <v>39</v>
          </cell>
          <cell r="L10">
            <v>77</v>
          </cell>
        </row>
        <row r="11">
          <cell r="H11" t="str">
            <v>105325-CESFAM JUAN PABLO II</v>
          </cell>
          <cell r="I11">
            <v>17</v>
          </cell>
          <cell r="J11">
            <v>26</v>
          </cell>
          <cell r="K11">
            <v>33</v>
          </cell>
          <cell r="L11">
            <v>76</v>
          </cell>
        </row>
        <row r="12">
          <cell r="H12" t="str">
            <v xml:space="preserve">105400-P.S.R. ALGARROBITO            </v>
          </cell>
          <cell r="I12">
            <v>3</v>
          </cell>
          <cell r="J12"/>
          <cell r="K12">
            <v>13</v>
          </cell>
          <cell r="L12">
            <v>16</v>
          </cell>
        </row>
        <row r="13">
          <cell r="H13" t="str">
            <v>105402-P.S.R. EL ROMERO</v>
          </cell>
          <cell r="I13">
            <v>1</v>
          </cell>
          <cell r="J13"/>
          <cell r="K13">
            <v>2</v>
          </cell>
          <cell r="L13">
            <v>3</v>
          </cell>
        </row>
        <row r="14">
          <cell r="H14" t="str">
            <v>105499-P.S.R. LAMBERT</v>
          </cell>
          <cell r="I14"/>
          <cell r="J14"/>
          <cell r="K14">
            <v>2</v>
          </cell>
          <cell r="L14">
            <v>2</v>
          </cell>
        </row>
        <row r="15">
          <cell r="H15" t="str">
            <v>105700-CECOF VILLA EL INDIO</v>
          </cell>
          <cell r="I15">
            <v>5</v>
          </cell>
          <cell r="J15">
            <v>11</v>
          </cell>
          <cell r="K15">
            <v>4</v>
          </cell>
          <cell r="L15">
            <v>20</v>
          </cell>
        </row>
        <row r="16">
          <cell r="H16" t="str">
            <v>105701-CECOF VILLA ALEMANIA</v>
          </cell>
          <cell r="I16"/>
          <cell r="J16"/>
          <cell r="K16">
            <v>2</v>
          </cell>
          <cell r="L16">
            <v>2</v>
          </cell>
        </row>
        <row r="17">
          <cell r="H17" t="str">
            <v>105702-CECOF VILLA LAMBERT</v>
          </cell>
          <cell r="I17"/>
          <cell r="J17"/>
          <cell r="K17">
            <v>8</v>
          </cell>
          <cell r="L17">
            <v>8</v>
          </cell>
        </row>
        <row r="18">
          <cell r="H18" t="str">
            <v>200402-CECOF ARCOS DE PINAMAR</v>
          </cell>
          <cell r="I18">
            <v>9</v>
          </cell>
          <cell r="J18">
            <v>11</v>
          </cell>
          <cell r="K18">
            <v>10</v>
          </cell>
          <cell r="L18">
            <v>30</v>
          </cell>
        </row>
        <row r="19">
          <cell r="H19" t="str">
            <v>04102-COQUIMBO</v>
          </cell>
          <cell r="I19">
            <v>104</v>
          </cell>
          <cell r="J19">
            <v>121</v>
          </cell>
          <cell r="K19">
            <v>155</v>
          </cell>
          <cell r="L19">
            <v>380</v>
          </cell>
        </row>
        <row r="20">
          <cell r="H20" t="str">
            <v>105303-CES. SAN JUAN</v>
          </cell>
          <cell r="I20">
            <v>38</v>
          </cell>
          <cell r="J20">
            <v>27</v>
          </cell>
          <cell r="K20">
            <v>36</v>
          </cell>
          <cell r="L20">
            <v>101</v>
          </cell>
        </row>
        <row r="21">
          <cell r="H21" t="str">
            <v>105304-CES. SANTA CECILIA</v>
          </cell>
          <cell r="I21">
            <v>50</v>
          </cell>
          <cell r="J21">
            <v>51</v>
          </cell>
          <cell r="K21">
            <v>80</v>
          </cell>
          <cell r="L21">
            <v>181</v>
          </cell>
        </row>
        <row r="22">
          <cell r="H22" t="str">
            <v>105305-CES. TIERRAS BLANCAS</v>
          </cell>
          <cell r="I22">
            <v>0</v>
          </cell>
          <cell r="J22">
            <v>3</v>
          </cell>
          <cell r="K22">
            <v>8</v>
          </cell>
          <cell r="L22">
            <v>11</v>
          </cell>
        </row>
        <row r="23">
          <cell r="H23" t="str">
            <v>105321-CES. RURAL  TONGOY</v>
          </cell>
          <cell r="I23">
            <v>2</v>
          </cell>
          <cell r="J23">
            <v>15</v>
          </cell>
          <cell r="K23">
            <v>3</v>
          </cell>
          <cell r="L23">
            <v>20</v>
          </cell>
        </row>
        <row r="24">
          <cell r="H24" t="str">
            <v>105323-CES. DR. SERGIO AGUILAR</v>
          </cell>
          <cell r="I24">
            <v>6</v>
          </cell>
          <cell r="J24">
            <v>13</v>
          </cell>
          <cell r="K24">
            <v>10</v>
          </cell>
          <cell r="L24">
            <v>29</v>
          </cell>
        </row>
        <row r="25">
          <cell r="H25" t="str">
            <v>105405-P.S.R. GUANAQUEROS</v>
          </cell>
          <cell r="I25">
            <v>0</v>
          </cell>
          <cell r="J25">
            <v>0</v>
          </cell>
          <cell r="K25">
            <v>1</v>
          </cell>
          <cell r="L25">
            <v>1</v>
          </cell>
        </row>
        <row r="26">
          <cell r="H26" t="str">
            <v>105406-P.S.R. PAN DE AZUCAR</v>
          </cell>
          <cell r="I26">
            <v>3</v>
          </cell>
          <cell r="J26">
            <v>7</v>
          </cell>
          <cell r="K26">
            <v>8</v>
          </cell>
          <cell r="L26">
            <v>18</v>
          </cell>
        </row>
        <row r="27">
          <cell r="H27" t="str">
            <v>105705-CECOF EL ALBA</v>
          </cell>
          <cell r="I27">
            <v>2</v>
          </cell>
          <cell r="J27">
            <v>4</v>
          </cell>
          <cell r="K27">
            <v>2</v>
          </cell>
          <cell r="L27">
            <v>8</v>
          </cell>
        </row>
        <row r="28">
          <cell r="H28" t="str">
            <v>200273-CECOF PUNTA MIRA</v>
          </cell>
          <cell r="I28">
            <v>3</v>
          </cell>
          <cell r="J28">
            <v>1</v>
          </cell>
          <cell r="K28">
            <v>7</v>
          </cell>
          <cell r="L28">
            <v>11</v>
          </cell>
        </row>
        <row r="29">
          <cell r="H29" t="str">
            <v>04103-ANDACOLLO</v>
          </cell>
          <cell r="I29">
            <v>10</v>
          </cell>
          <cell r="J29">
            <v>13</v>
          </cell>
          <cell r="K29">
            <v>12</v>
          </cell>
          <cell r="L29">
            <v>35</v>
          </cell>
        </row>
        <row r="30">
          <cell r="H30" t="str">
            <v>105106-HOSPITAL ANDACOLLO</v>
          </cell>
          <cell r="I30">
            <v>10</v>
          </cell>
          <cell r="J30">
            <v>13</v>
          </cell>
          <cell r="K30">
            <v>12</v>
          </cell>
          <cell r="L30">
            <v>35</v>
          </cell>
        </row>
        <row r="31">
          <cell r="H31" t="str">
            <v>04104-LA HIGUERA</v>
          </cell>
          <cell r="I31"/>
          <cell r="J31"/>
          <cell r="K31">
            <v>2</v>
          </cell>
          <cell r="L31">
            <v>2</v>
          </cell>
        </row>
        <row r="32">
          <cell r="H32" t="str">
            <v>105314-CES. LA HIGUERA</v>
          </cell>
          <cell r="I32"/>
          <cell r="J32"/>
          <cell r="K32">
            <v>1</v>
          </cell>
          <cell r="L32">
            <v>1</v>
          </cell>
        </row>
        <row r="33">
          <cell r="H33" t="str">
            <v>105505-P.S.R. LOS CHOROS</v>
          </cell>
          <cell r="I33"/>
          <cell r="J33"/>
          <cell r="K33">
            <v>1</v>
          </cell>
          <cell r="L33">
            <v>1</v>
          </cell>
        </row>
        <row r="34">
          <cell r="H34" t="str">
            <v>105506-P.S.R. EL TRAPICHE</v>
          </cell>
          <cell r="I34"/>
          <cell r="J34"/>
          <cell r="K34">
            <v>0</v>
          </cell>
          <cell r="L34">
            <v>0</v>
          </cell>
        </row>
        <row r="35">
          <cell r="H35" t="str">
            <v>04105-PAIHUANO</v>
          </cell>
          <cell r="I35">
            <v>3</v>
          </cell>
          <cell r="J35"/>
          <cell r="K35">
            <v>3</v>
          </cell>
          <cell r="L35">
            <v>6</v>
          </cell>
        </row>
        <row r="36">
          <cell r="H36" t="str">
            <v>105306-CES. PAIHUANO</v>
          </cell>
          <cell r="I36">
            <v>2</v>
          </cell>
          <cell r="J36"/>
          <cell r="K36">
            <v>2</v>
          </cell>
          <cell r="L36">
            <v>4</v>
          </cell>
        </row>
        <row r="37">
          <cell r="H37" t="str">
            <v>105475-P.S.R. HORCON</v>
          </cell>
          <cell r="I37"/>
          <cell r="J37"/>
          <cell r="K37">
            <v>1</v>
          </cell>
          <cell r="L37">
            <v>1</v>
          </cell>
        </row>
        <row r="38">
          <cell r="H38" t="str">
            <v>105476-P.S.R. MONTE GRANDE</v>
          </cell>
          <cell r="I38">
            <v>1</v>
          </cell>
          <cell r="J38"/>
          <cell r="K38"/>
          <cell r="L38">
            <v>1</v>
          </cell>
        </row>
        <row r="39">
          <cell r="H39" t="str">
            <v>04106-VICUÑA</v>
          </cell>
          <cell r="I39">
            <v>14</v>
          </cell>
          <cell r="J39">
            <v>26</v>
          </cell>
          <cell r="K39">
            <v>34</v>
          </cell>
          <cell r="L39">
            <v>74</v>
          </cell>
        </row>
        <row r="40">
          <cell r="H40" t="str">
            <v>105107-HOSPITAL VICUÑA</v>
          </cell>
          <cell r="I40">
            <v>7</v>
          </cell>
          <cell r="J40">
            <v>20</v>
          </cell>
          <cell r="K40">
            <v>7</v>
          </cell>
          <cell r="L40">
            <v>34</v>
          </cell>
        </row>
        <row r="41">
          <cell r="H41" t="str">
            <v>105467-P.S.R. DIAGUITAS</v>
          </cell>
          <cell r="I41">
            <v>3</v>
          </cell>
          <cell r="J41">
            <v>5</v>
          </cell>
          <cell r="K41">
            <v>18</v>
          </cell>
          <cell r="L41">
            <v>26</v>
          </cell>
        </row>
        <row r="42">
          <cell r="H42" t="str">
            <v>105469-P.S.R. EL TAMBO</v>
          </cell>
          <cell r="I42"/>
          <cell r="J42">
            <v>1</v>
          </cell>
          <cell r="K42">
            <v>3</v>
          </cell>
          <cell r="L42">
            <v>4</v>
          </cell>
        </row>
        <row r="43">
          <cell r="H43" t="str">
            <v>105502-P.S.R. CALINGASTA</v>
          </cell>
          <cell r="I43">
            <v>4</v>
          </cell>
          <cell r="J43">
            <v>0</v>
          </cell>
          <cell r="K43">
            <v>6</v>
          </cell>
          <cell r="L43">
            <v>10</v>
          </cell>
        </row>
        <row r="44">
          <cell r="H44" t="str">
            <v>04201-ILLAPEL</v>
          </cell>
          <cell r="I44">
            <v>22</v>
          </cell>
          <cell r="J44">
            <v>38</v>
          </cell>
          <cell r="K44">
            <v>63</v>
          </cell>
          <cell r="L44">
            <v>123</v>
          </cell>
        </row>
        <row r="45">
          <cell r="H45" t="str">
            <v>105103-HOSPITAL ILLAPEL</v>
          </cell>
          <cell r="I45">
            <v>0</v>
          </cell>
          <cell r="J45">
            <v>0</v>
          </cell>
          <cell r="K45"/>
          <cell r="L45">
            <v>0</v>
          </cell>
        </row>
        <row r="46">
          <cell r="H46" t="str">
            <v>105326-CESFAM SAN RAFAEL</v>
          </cell>
          <cell r="I46">
            <v>6</v>
          </cell>
          <cell r="J46">
            <v>6</v>
          </cell>
          <cell r="K46">
            <v>16</v>
          </cell>
          <cell r="L46">
            <v>28</v>
          </cell>
        </row>
        <row r="47">
          <cell r="H47" t="str">
            <v xml:space="preserve">105443-P.S.R. CARCAMO                   </v>
          </cell>
          <cell r="I47">
            <v>2</v>
          </cell>
          <cell r="J47"/>
          <cell r="K47">
            <v>7</v>
          </cell>
          <cell r="L47">
            <v>9</v>
          </cell>
        </row>
        <row r="48">
          <cell r="H48" t="str">
            <v>105444-P.S.R. HUINTIL</v>
          </cell>
          <cell r="I48"/>
          <cell r="J48"/>
          <cell r="K48">
            <v>11</v>
          </cell>
          <cell r="L48">
            <v>11</v>
          </cell>
        </row>
        <row r="49">
          <cell r="H49" t="str">
            <v>105445-P.S.R. LIMAHUIDA</v>
          </cell>
          <cell r="I49"/>
          <cell r="J49"/>
          <cell r="K49">
            <v>1</v>
          </cell>
          <cell r="L49">
            <v>1</v>
          </cell>
        </row>
        <row r="50">
          <cell r="H50" t="str">
            <v>105447-P.S.R. PERALILLO</v>
          </cell>
          <cell r="I50"/>
          <cell r="J50">
            <v>3</v>
          </cell>
          <cell r="K50">
            <v>1</v>
          </cell>
          <cell r="L50">
            <v>4</v>
          </cell>
        </row>
        <row r="51">
          <cell r="H51" t="str">
            <v>105448-P.S.R. SANTA VIRGINIA</v>
          </cell>
          <cell r="I51"/>
          <cell r="J51">
            <v>2</v>
          </cell>
          <cell r="K51">
            <v>8</v>
          </cell>
          <cell r="L51">
            <v>10</v>
          </cell>
        </row>
        <row r="52">
          <cell r="H52" t="str">
            <v>105486-P.S.R. TUNGA SUR</v>
          </cell>
          <cell r="I52"/>
          <cell r="J52">
            <v>2</v>
          </cell>
          <cell r="K52">
            <v>1</v>
          </cell>
          <cell r="L52">
            <v>3</v>
          </cell>
        </row>
        <row r="53">
          <cell r="H53" t="str">
            <v>105487-P.S.R. CAÑAS UNO</v>
          </cell>
          <cell r="I53">
            <v>2</v>
          </cell>
          <cell r="J53">
            <v>1</v>
          </cell>
          <cell r="K53">
            <v>0</v>
          </cell>
          <cell r="L53">
            <v>3</v>
          </cell>
        </row>
        <row r="54">
          <cell r="H54" t="str">
            <v>105496-P.S.R. PINTACURA SUR</v>
          </cell>
          <cell r="I54"/>
          <cell r="J54">
            <v>1</v>
          </cell>
          <cell r="K54"/>
          <cell r="L54">
            <v>1</v>
          </cell>
        </row>
        <row r="55">
          <cell r="H55" t="str">
            <v>200366-CESFAM URBANO II</v>
          </cell>
          <cell r="I55">
            <v>12</v>
          </cell>
          <cell r="J55">
            <v>23</v>
          </cell>
          <cell r="K55">
            <v>18</v>
          </cell>
          <cell r="L55">
            <v>53</v>
          </cell>
        </row>
        <row r="56">
          <cell r="H56" t="str">
            <v>04202-CANELA</v>
          </cell>
          <cell r="I56">
            <v>5</v>
          </cell>
          <cell r="J56">
            <v>2</v>
          </cell>
          <cell r="K56">
            <v>13</v>
          </cell>
          <cell r="L56">
            <v>20</v>
          </cell>
        </row>
        <row r="57">
          <cell r="H57" t="str">
            <v>105309-CES. RURAL CANELA</v>
          </cell>
          <cell r="I57">
            <v>5</v>
          </cell>
          <cell r="J57">
            <v>2</v>
          </cell>
          <cell r="K57">
            <v>12</v>
          </cell>
          <cell r="L57">
            <v>19</v>
          </cell>
        </row>
        <row r="58">
          <cell r="H58" t="str">
            <v xml:space="preserve">105450-P.S.R. MINCHA NORTE            </v>
          </cell>
          <cell r="I58"/>
          <cell r="J58"/>
          <cell r="K58">
            <v>0</v>
          </cell>
          <cell r="L58">
            <v>0</v>
          </cell>
        </row>
        <row r="59">
          <cell r="H59" t="str">
            <v>105451-P.S.R. AGUA FRIA</v>
          </cell>
          <cell r="I59"/>
          <cell r="J59"/>
          <cell r="K59">
            <v>0</v>
          </cell>
          <cell r="L59">
            <v>0</v>
          </cell>
        </row>
        <row r="60">
          <cell r="H60" t="str">
            <v>105483-P.S.R. LOS RULOS</v>
          </cell>
          <cell r="I60"/>
          <cell r="J60"/>
          <cell r="K60">
            <v>1</v>
          </cell>
          <cell r="L60">
            <v>1</v>
          </cell>
        </row>
        <row r="61">
          <cell r="H61" t="str">
            <v>04203-LOS VILOS</v>
          </cell>
          <cell r="I61">
            <v>7</v>
          </cell>
          <cell r="J61">
            <v>7</v>
          </cell>
          <cell r="K61">
            <v>37</v>
          </cell>
          <cell r="L61">
            <v>51</v>
          </cell>
        </row>
        <row r="62">
          <cell r="H62" t="str">
            <v>105108-HOSPITAL LOS VILOS</v>
          </cell>
          <cell r="I62">
            <v>7</v>
          </cell>
          <cell r="J62">
            <v>7</v>
          </cell>
          <cell r="K62">
            <v>31</v>
          </cell>
          <cell r="L62">
            <v>45</v>
          </cell>
        </row>
        <row r="63">
          <cell r="H63" t="str">
            <v xml:space="preserve">105478-P.S.R. CAIMANES                   </v>
          </cell>
          <cell r="I63"/>
          <cell r="J63"/>
          <cell r="K63">
            <v>1</v>
          </cell>
          <cell r="L63">
            <v>1</v>
          </cell>
        </row>
        <row r="64">
          <cell r="H64" t="str">
            <v>105479-P.S.R. GUANGUALI</v>
          </cell>
          <cell r="I64"/>
          <cell r="J64">
            <v>0</v>
          </cell>
          <cell r="K64">
            <v>1</v>
          </cell>
          <cell r="L64">
            <v>1</v>
          </cell>
        </row>
        <row r="65">
          <cell r="H65" t="str">
            <v>105480-P.S.R. QUILIMARI</v>
          </cell>
          <cell r="I65"/>
          <cell r="J65">
            <v>0</v>
          </cell>
          <cell r="K65">
            <v>2</v>
          </cell>
          <cell r="L65">
            <v>2</v>
          </cell>
        </row>
        <row r="66">
          <cell r="H66" t="str">
            <v>105481-P.S.R. TILAMA</v>
          </cell>
          <cell r="I66">
            <v>0</v>
          </cell>
          <cell r="J66"/>
          <cell r="K66">
            <v>2</v>
          </cell>
          <cell r="L66">
            <v>2</v>
          </cell>
        </row>
        <row r="67">
          <cell r="H67" t="str">
            <v>105511-P.S.R. LOS CONDORES</v>
          </cell>
          <cell r="I67"/>
          <cell r="J67"/>
          <cell r="K67">
            <v>0</v>
          </cell>
          <cell r="L67">
            <v>0</v>
          </cell>
        </row>
        <row r="68">
          <cell r="H68" t="str">
            <v>04204-SALAMANCA</v>
          </cell>
          <cell r="I68">
            <v>44</v>
          </cell>
          <cell r="J68">
            <v>36</v>
          </cell>
          <cell r="K68">
            <v>86</v>
          </cell>
          <cell r="L68">
            <v>166</v>
          </cell>
        </row>
        <row r="69">
          <cell r="H69" t="str">
            <v>105104-HOSPITAL SALAMANCA</v>
          </cell>
          <cell r="I69">
            <v>43</v>
          </cell>
          <cell r="J69">
            <v>35</v>
          </cell>
          <cell r="K69">
            <v>16</v>
          </cell>
          <cell r="L69">
            <v>94</v>
          </cell>
        </row>
        <row r="70">
          <cell r="H70" t="str">
            <v xml:space="preserve">105452-P.S.R. CUNCUMEN                 </v>
          </cell>
          <cell r="I70"/>
          <cell r="J70"/>
          <cell r="K70">
            <v>0</v>
          </cell>
          <cell r="L70">
            <v>0</v>
          </cell>
        </row>
        <row r="71">
          <cell r="H71" t="str">
            <v>105455-P.S.R. CHILLEPIN</v>
          </cell>
          <cell r="I71"/>
          <cell r="J71"/>
          <cell r="K71">
            <v>0</v>
          </cell>
          <cell r="L71">
            <v>0</v>
          </cell>
        </row>
        <row r="72">
          <cell r="H72" t="str">
            <v>105457-P.S.R. SAN AGUSTIN</v>
          </cell>
          <cell r="I72"/>
          <cell r="J72"/>
          <cell r="K72">
            <v>0</v>
          </cell>
          <cell r="L72">
            <v>0</v>
          </cell>
        </row>
        <row r="73">
          <cell r="H73" t="str">
            <v>105458-P.S.R. TAHUINCO</v>
          </cell>
          <cell r="I73">
            <v>1</v>
          </cell>
          <cell r="J73"/>
          <cell r="K73">
            <v>7</v>
          </cell>
          <cell r="L73">
            <v>8</v>
          </cell>
        </row>
        <row r="74">
          <cell r="H74" t="str">
            <v>105491-P.S.R. QUELEN BAJO</v>
          </cell>
          <cell r="I74">
            <v>0</v>
          </cell>
          <cell r="J74">
            <v>1</v>
          </cell>
          <cell r="K74">
            <v>2</v>
          </cell>
          <cell r="L74">
            <v>3</v>
          </cell>
        </row>
        <row r="75">
          <cell r="H75" t="str">
            <v>105492-P.S.R. CAMISA</v>
          </cell>
          <cell r="I75"/>
          <cell r="J75"/>
          <cell r="K75">
            <v>1</v>
          </cell>
          <cell r="L75">
            <v>1</v>
          </cell>
        </row>
        <row r="76">
          <cell r="H76" t="str">
            <v>105501-P.S.R. ARBOLEDA GRANDE</v>
          </cell>
          <cell r="I76">
            <v>0</v>
          </cell>
          <cell r="J76"/>
          <cell r="K76">
            <v>60</v>
          </cell>
          <cell r="L76">
            <v>60</v>
          </cell>
        </row>
        <row r="77">
          <cell r="H77" t="str">
            <v>04301-OVALLE</v>
          </cell>
          <cell r="I77">
            <v>88</v>
          </cell>
          <cell r="J77">
            <v>102</v>
          </cell>
          <cell r="K77">
            <v>178</v>
          </cell>
          <cell r="L77">
            <v>368</v>
          </cell>
        </row>
        <row r="78">
          <cell r="H78" t="str">
            <v>105315-CES. RURAL C. DE TAMAYA</v>
          </cell>
          <cell r="I78">
            <v>3</v>
          </cell>
          <cell r="J78">
            <v>10</v>
          </cell>
          <cell r="K78">
            <v>14</v>
          </cell>
          <cell r="L78">
            <v>27</v>
          </cell>
        </row>
        <row r="79">
          <cell r="H79" t="str">
            <v>105317-CES. JORGE JORDAN D.</v>
          </cell>
          <cell r="I79">
            <v>23</v>
          </cell>
          <cell r="J79">
            <v>19</v>
          </cell>
          <cell r="K79">
            <v>50</v>
          </cell>
          <cell r="L79">
            <v>92</v>
          </cell>
        </row>
        <row r="80">
          <cell r="H80" t="str">
            <v>105322-CES. MARCOS MACUADA</v>
          </cell>
          <cell r="I80">
            <v>28</v>
          </cell>
          <cell r="J80">
            <v>25</v>
          </cell>
          <cell r="K80">
            <v>52</v>
          </cell>
          <cell r="L80">
            <v>105</v>
          </cell>
        </row>
        <row r="81">
          <cell r="H81" t="str">
            <v>105324-CES. SOTAQUI</v>
          </cell>
          <cell r="I81">
            <v>3</v>
          </cell>
          <cell r="J81">
            <v>17</v>
          </cell>
          <cell r="K81">
            <v>26</v>
          </cell>
          <cell r="L81">
            <v>46</v>
          </cell>
        </row>
        <row r="82">
          <cell r="H82" t="str">
            <v>105415-P.S.R. BARRAZA</v>
          </cell>
          <cell r="I82">
            <v>1</v>
          </cell>
          <cell r="J82"/>
          <cell r="K82">
            <v>0</v>
          </cell>
          <cell r="L82">
            <v>1</v>
          </cell>
        </row>
        <row r="83">
          <cell r="H83" t="str">
            <v xml:space="preserve">105416-P.S.R. CAMARICO                  </v>
          </cell>
          <cell r="I83">
            <v>2</v>
          </cell>
          <cell r="J83"/>
          <cell r="K83">
            <v>1</v>
          </cell>
          <cell r="L83">
            <v>3</v>
          </cell>
        </row>
        <row r="84">
          <cell r="H84" t="str">
            <v>105417-P.S.R. ALCONES BAJOS</v>
          </cell>
          <cell r="I84"/>
          <cell r="J84">
            <v>1</v>
          </cell>
          <cell r="K84"/>
          <cell r="L84">
            <v>1</v>
          </cell>
        </row>
        <row r="85">
          <cell r="H85" t="str">
            <v>105439-P.S.R. CERRO BLANCO</v>
          </cell>
          <cell r="I85"/>
          <cell r="J85">
            <v>0</v>
          </cell>
          <cell r="K85">
            <v>1</v>
          </cell>
          <cell r="L85">
            <v>1</v>
          </cell>
        </row>
        <row r="86">
          <cell r="H86" t="str">
            <v>105507-P.S.R. HUAMALATA</v>
          </cell>
          <cell r="I86">
            <v>1</v>
          </cell>
          <cell r="J86"/>
          <cell r="K86">
            <v>4</v>
          </cell>
          <cell r="L86">
            <v>5</v>
          </cell>
        </row>
        <row r="87">
          <cell r="H87" t="str">
            <v>105510-P.S.R. RECOLETA</v>
          </cell>
          <cell r="I87"/>
          <cell r="J87">
            <v>3</v>
          </cell>
          <cell r="K87">
            <v>1</v>
          </cell>
          <cell r="L87">
            <v>4</v>
          </cell>
        </row>
        <row r="88">
          <cell r="H88" t="str">
            <v>105722-CECOF SAN JOSE DE LA DEHESA</v>
          </cell>
          <cell r="I88">
            <v>18</v>
          </cell>
          <cell r="J88">
            <v>12</v>
          </cell>
          <cell r="K88">
            <v>13</v>
          </cell>
          <cell r="L88">
            <v>43</v>
          </cell>
        </row>
        <row r="89">
          <cell r="H89" t="str">
            <v>105723-CECOF LIMARI</v>
          </cell>
          <cell r="I89">
            <v>4</v>
          </cell>
          <cell r="J89">
            <v>3</v>
          </cell>
          <cell r="K89">
            <v>7</v>
          </cell>
          <cell r="L89">
            <v>14</v>
          </cell>
        </row>
        <row r="90">
          <cell r="H90" t="str">
            <v>200258-CECOF LOS COPIHUES</v>
          </cell>
          <cell r="I90">
            <v>4</v>
          </cell>
          <cell r="J90">
            <v>8</v>
          </cell>
          <cell r="K90">
            <v>6</v>
          </cell>
          <cell r="L90">
            <v>18</v>
          </cell>
        </row>
        <row r="91">
          <cell r="H91" t="str">
            <v>200367-CECOF COLONIA LIMARÍ</v>
          </cell>
          <cell r="I91">
            <v>1</v>
          </cell>
          <cell r="J91">
            <v>4</v>
          </cell>
          <cell r="K91">
            <v>3</v>
          </cell>
          <cell r="L91">
            <v>8</v>
          </cell>
        </row>
        <row r="92">
          <cell r="H92" t="str">
            <v>04302-COMBARBALÁ</v>
          </cell>
          <cell r="I92">
            <v>6</v>
          </cell>
          <cell r="J92">
            <v>10</v>
          </cell>
          <cell r="K92">
            <v>8</v>
          </cell>
          <cell r="L92">
            <v>24</v>
          </cell>
        </row>
        <row r="93">
          <cell r="H93" t="str">
            <v>105105-HOSPITAL COMBARBALÁ</v>
          </cell>
          <cell r="I93">
            <v>1</v>
          </cell>
          <cell r="J93">
            <v>8</v>
          </cell>
          <cell r="K93">
            <v>6</v>
          </cell>
          <cell r="L93">
            <v>15</v>
          </cell>
        </row>
        <row r="94">
          <cell r="H94" t="str">
            <v>105460-P.S.R. COGOTI 18</v>
          </cell>
          <cell r="I94"/>
          <cell r="J94">
            <v>2</v>
          </cell>
          <cell r="K94">
            <v>1</v>
          </cell>
          <cell r="L94">
            <v>3</v>
          </cell>
        </row>
        <row r="95">
          <cell r="H95" t="str">
            <v>105463-P.S.R. QUILITAPIA</v>
          </cell>
          <cell r="I95"/>
          <cell r="J95"/>
          <cell r="K95">
            <v>1</v>
          </cell>
          <cell r="L95">
            <v>1</v>
          </cell>
        </row>
        <row r="96">
          <cell r="H96" t="str">
            <v>105465-P.S.R. RAMADILLA</v>
          </cell>
          <cell r="I96">
            <v>5</v>
          </cell>
          <cell r="J96"/>
          <cell r="K96"/>
          <cell r="L96">
            <v>5</v>
          </cell>
        </row>
        <row r="97">
          <cell r="H97" t="str">
            <v>105466-P.S.R. VALLE HERMOSO</v>
          </cell>
          <cell r="I97"/>
          <cell r="J97">
            <v>0</v>
          </cell>
          <cell r="K97"/>
          <cell r="L97">
            <v>0</v>
          </cell>
        </row>
        <row r="98">
          <cell r="H98" t="str">
            <v>105490-P.S.R. EL DURAZNO</v>
          </cell>
          <cell r="I98">
            <v>0</v>
          </cell>
          <cell r="J98"/>
          <cell r="K98"/>
          <cell r="L98">
            <v>0</v>
          </cell>
        </row>
        <row r="99">
          <cell r="H99" t="str">
            <v>04303-MONTE PATRIA</v>
          </cell>
          <cell r="I99">
            <v>32</v>
          </cell>
          <cell r="J99">
            <v>45</v>
          </cell>
          <cell r="K99">
            <v>77</v>
          </cell>
          <cell r="L99">
            <v>154</v>
          </cell>
        </row>
        <row r="100">
          <cell r="H100" t="str">
            <v>105307-CES. RURAL MONTE PATRIA</v>
          </cell>
          <cell r="I100">
            <v>16</v>
          </cell>
          <cell r="J100">
            <v>6</v>
          </cell>
          <cell r="K100">
            <v>27</v>
          </cell>
          <cell r="L100">
            <v>49</v>
          </cell>
        </row>
        <row r="101">
          <cell r="H101" t="str">
            <v>105311-CES. RURAL CHAÑARAL ALTO</v>
          </cell>
          <cell r="I101">
            <v>4</v>
          </cell>
          <cell r="J101"/>
          <cell r="K101">
            <v>17</v>
          </cell>
          <cell r="L101">
            <v>21</v>
          </cell>
        </row>
        <row r="102">
          <cell r="H102" t="str">
            <v>105312-CES. RURAL CAREN</v>
          </cell>
          <cell r="I102">
            <v>9</v>
          </cell>
          <cell r="J102">
            <v>8</v>
          </cell>
          <cell r="K102">
            <v>2</v>
          </cell>
          <cell r="L102">
            <v>19</v>
          </cell>
        </row>
        <row r="103">
          <cell r="H103" t="str">
            <v>105318-CES. RURAL EL PALQUI</v>
          </cell>
          <cell r="I103"/>
          <cell r="J103">
            <v>29</v>
          </cell>
          <cell r="K103">
            <v>29</v>
          </cell>
          <cell r="L103">
            <v>58</v>
          </cell>
        </row>
        <row r="104">
          <cell r="H104" t="str">
            <v>105427-P.S.R. HACIENDA VALDIVIA</v>
          </cell>
          <cell r="I104">
            <v>0</v>
          </cell>
          <cell r="J104"/>
          <cell r="K104">
            <v>0</v>
          </cell>
          <cell r="L104">
            <v>0</v>
          </cell>
        </row>
        <row r="105">
          <cell r="H105" t="str">
            <v>105431-P.S.R. PEDREGAL</v>
          </cell>
          <cell r="I105"/>
          <cell r="J105">
            <v>1</v>
          </cell>
          <cell r="K105">
            <v>1</v>
          </cell>
          <cell r="L105">
            <v>2</v>
          </cell>
        </row>
        <row r="106">
          <cell r="H106" t="str">
            <v>105432-P.S.R. RAPEL</v>
          </cell>
          <cell r="I106">
            <v>1</v>
          </cell>
          <cell r="J106"/>
          <cell r="K106">
            <v>1</v>
          </cell>
          <cell r="L106">
            <v>2</v>
          </cell>
        </row>
        <row r="107">
          <cell r="H107" t="str">
            <v>105435-P.S.R. TULAHUEN</v>
          </cell>
          <cell r="I107">
            <v>1</v>
          </cell>
          <cell r="J107">
            <v>0</v>
          </cell>
          <cell r="K107">
            <v>0</v>
          </cell>
          <cell r="L107">
            <v>1</v>
          </cell>
        </row>
        <row r="108">
          <cell r="H108" t="str">
            <v>105436-P.S.R. EL MAITEN</v>
          </cell>
          <cell r="I108">
            <v>1</v>
          </cell>
          <cell r="J108">
            <v>0</v>
          </cell>
          <cell r="K108"/>
          <cell r="L108">
            <v>1</v>
          </cell>
        </row>
        <row r="109">
          <cell r="H109" t="str">
            <v>105489-P.S.R. RAMADAS DE TULAHUEN</v>
          </cell>
          <cell r="I109">
            <v>0</v>
          </cell>
          <cell r="J109">
            <v>1</v>
          </cell>
          <cell r="K109"/>
          <cell r="L109">
            <v>1</v>
          </cell>
        </row>
        <row r="110">
          <cell r="H110" t="str">
            <v>04304-PUNITAQUI</v>
          </cell>
          <cell r="I110">
            <v>3</v>
          </cell>
          <cell r="J110">
            <v>16</v>
          </cell>
          <cell r="K110">
            <v>19</v>
          </cell>
          <cell r="L110">
            <v>38</v>
          </cell>
        </row>
        <row r="111">
          <cell r="H111" t="str">
            <v>105308-CES. RURAL PUNITAQUI</v>
          </cell>
          <cell r="I111">
            <v>3</v>
          </cell>
          <cell r="J111">
            <v>16</v>
          </cell>
          <cell r="K111">
            <v>19</v>
          </cell>
          <cell r="L111">
            <v>38</v>
          </cell>
        </row>
        <row r="112">
          <cell r="H112" t="str">
            <v>04305-RIO HURTADO</v>
          </cell>
          <cell r="I112">
            <v>5</v>
          </cell>
          <cell r="J112">
            <v>5</v>
          </cell>
          <cell r="K112">
            <v>6</v>
          </cell>
          <cell r="L112">
            <v>16</v>
          </cell>
        </row>
        <row r="113">
          <cell r="H113" t="str">
            <v>105310-CES. RURAL PICHASCA</v>
          </cell>
          <cell r="I113">
            <v>3</v>
          </cell>
          <cell r="J113">
            <v>3</v>
          </cell>
          <cell r="K113">
            <v>3</v>
          </cell>
          <cell r="L113">
            <v>9</v>
          </cell>
        </row>
        <row r="114">
          <cell r="H114" t="str">
            <v>105409-P.S.R. EL CHAÑAR</v>
          </cell>
          <cell r="I114">
            <v>1</v>
          </cell>
          <cell r="J114"/>
          <cell r="K114"/>
          <cell r="L114">
            <v>1</v>
          </cell>
        </row>
        <row r="115">
          <cell r="H115" t="str">
            <v>105411-P.S.R. LAS BREAS</v>
          </cell>
          <cell r="I115"/>
          <cell r="J115"/>
          <cell r="K115">
            <v>1</v>
          </cell>
          <cell r="L115">
            <v>1</v>
          </cell>
        </row>
        <row r="116">
          <cell r="H116" t="str">
            <v>105413-P.S.R. SAMO ALTO</v>
          </cell>
          <cell r="I116"/>
          <cell r="J116">
            <v>0</v>
          </cell>
          <cell r="K116">
            <v>2</v>
          </cell>
          <cell r="L116">
            <v>2</v>
          </cell>
        </row>
        <row r="117">
          <cell r="H117" t="str">
            <v>105503-P.S.R. TABAQUEROS</v>
          </cell>
          <cell r="I117">
            <v>1</v>
          </cell>
          <cell r="J117">
            <v>2</v>
          </cell>
          <cell r="K117">
            <v>0</v>
          </cell>
          <cell r="L117">
            <v>3</v>
          </cell>
        </row>
        <row r="118">
          <cell r="H118" t="str">
            <v>Total general</v>
          </cell>
          <cell r="I118">
            <v>546</v>
          </cell>
          <cell r="J118">
            <v>541</v>
          </cell>
          <cell r="K118">
            <v>942</v>
          </cell>
          <cell r="L118">
            <v>2029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N8.1"/>
      <sheetName val="DEN8.2"/>
      <sheetName val="DEN9"/>
      <sheetName val="NUM12"/>
      <sheetName val="NUM13"/>
      <sheetName val="NUM18"/>
    </sheetNames>
    <sheetDataSet>
      <sheetData sheetId="0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>
            <v>12</v>
          </cell>
          <cell r="K4" t="str">
            <v>Total general</v>
          </cell>
        </row>
        <row r="5">
          <cell r="H5" t="str">
            <v>04101-LA SERENA</v>
          </cell>
          <cell r="I5">
            <v>3232</v>
          </cell>
          <cell r="J5">
            <v>3376</v>
          </cell>
          <cell r="K5">
            <v>6608</v>
          </cell>
        </row>
        <row r="6">
          <cell r="H6" t="str">
            <v>105300-CES. CARDENAL CARO</v>
          </cell>
          <cell r="I6">
            <v>470</v>
          </cell>
          <cell r="J6">
            <v>541</v>
          </cell>
          <cell r="K6">
            <v>1011</v>
          </cell>
        </row>
        <row r="7">
          <cell r="H7" t="str">
            <v>105301-CES. LAS COMPAÑIAS</v>
          </cell>
          <cell r="I7">
            <v>366</v>
          </cell>
          <cell r="J7">
            <v>356</v>
          </cell>
          <cell r="K7">
            <v>722</v>
          </cell>
        </row>
        <row r="8">
          <cell r="H8" t="str">
            <v>105302-CES. PEDRO AGUIRRE C.</v>
          </cell>
          <cell r="I8">
            <v>552</v>
          </cell>
          <cell r="J8">
            <v>582</v>
          </cell>
          <cell r="K8">
            <v>1134</v>
          </cell>
        </row>
        <row r="9">
          <cell r="H9" t="str">
            <v>105313-CES. SCHAFFHAUSER</v>
          </cell>
          <cell r="I9">
            <v>631</v>
          </cell>
          <cell r="J9">
            <v>631</v>
          </cell>
          <cell r="K9">
            <v>1262</v>
          </cell>
        </row>
        <row r="10">
          <cell r="H10" t="str">
            <v>105319-CES. CARDENAL R.S.H.</v>
          </cell>
          <cell r="I10">
            <v>503</v>
          </cell>
          <cell r="J10">
            <v>543</v>
          </cell>
          <cell r="K10">
            <v>1046</v>
          </cell>
        </row>
        <row r="11">
          <cell r="H11" t="str">
            <v>105325-CESFAM JUAN PABLO II</v>
          </cell>
          <cell r="I11">
            <v>349</v>
          </cell>
          <cell r="J11">
            <v>374</v>
          </cell>
          <cell r="K11">
            <v>723</v>
          </cell>
        </row>
        <row r="12">
          <cell r="H12" t="str">
            <v xml:space="preserve">105400-P.S.R. ALGARROBITO            </v>
          </cell>
          <cell r="I12">
            <v>126</v>
          </cell>
          <cell r="J12">
            <v>113</v>
          </cell>
          <cell r="K12">
            <v>239</v>
          </cell>
        </row>
        <row r="13">
          <cell r="H13" t="str">
            <v>105401-P.S.R. LAS ROJAS</v>
          </cell>
          <cell r="I13">
            <v>18</v>
          </cell>
          <cell r="J13">
            <v>22</v>
          </cell>
          <cell r="K13">
            <v>40</v>
          </cell>
        </row>
        <row r="14">
          <cell r="H14" t="str">
            <v>105402-P.S.R. EL ROMERO</v>
          </cell>
          <cell r="I14">
            <v>10</v>
          </cell>
          <cell r="J14">
            <v>12</v>
          </cell>
          <cell r="K14">
            <v>22</v>
          </cell>
        </row>
        <row r="15">
          <cell r="H15" t="str">
            <v>105499-P.S.R. LAMBERT</v>
          </cell>
          <cell r="I15">
            <v>17</v>
          </cell>
          <cell r="J15">
            <v>14</v>
          </cell>
          <cell r="K15">
            <v>31</v>
          </cell>
        </row>
        <row r="16">
          <cell r="H16" t="str">
            <v>105700-CECOF VILLA EL INDIO</v>
          </cell>
          <cell r="I16">
            <v>72</v>
          </cell>
          <cell r="J16">
            <v>66</v>
          </cell>
          <cell r="K16">
            <v>138</v>
          </cell>
        </row>
        <row r="17">
          <cell r="H17" t="str">
            <v>105701-CECOF VILLA ALEMANIA</v>
          </cell>
          <cell r="I17">
            <v>43</v>
          </cell>
          <cell r="J17">
            <v>38</v>
          </cell>
          <cell r="K17">
            <v>81</v>
          </cell>
        </row>
        <row r="18">
          <cell r="H18" t="str">
            <v>105702-CECOF VILLA LAMBERT</v>
          </cell>
          <cell r="I18">
            <v>75</v>
          </cell>
          <cell r="J18">
            <v>81</v>
          </cell>
          <cell r="K18">
            <v>156</v>
          </cell>
        </row>
        <row r="19">
          <cell r="H19" t="str">
            <v>200402-CECOF ARCOS DE PINAMAR</v>
          </cell>
          <cell r="I19"/>
          <cell r="J19">
            <v>3</v>
          </cell>
          <cell r="K19">
            <v>3</v>
          </cell>
        </row>
        <row r="20">
          <cell r="H20" t="str">
            <v>04102-COQUIMBO</v>
          </cell>
          <cell r="I20">
            <v>4838</v>
          </cell>
          <cell r="J20">
            <v>4967</v>
          </cell>
          <cell r="K20">
            <v>9805</v>
          </cell>
        </row>
        <row r="21">
          <cell r="H21" t="str">
            <v>105101-HOSPITAL COQUIMBO</v>
          </cell>
          <cell r="I21">
            <v>95</v>
          </cell>
          <cell r="J21">
            <v>95</v>
          </cell>
          <cell r="K21">
            <v>190</v>
          </cell>
        </row>
        <row r="22">
          <cell r="H22" t="str">
            <v>105303-CES. SAN JUAN</v>
          </cell>
          <cell r="I22">
            <v>513</v>
          </cell>
          <cell r="J22">
            <v>511</v>
          </cell>
          <cell r="K22">
            <v>1024</v>
          </cell>
        </row>
        <row r="23">
          <cell r="H23" t="str">
            <v>105304-CES. SANTA CECILIA</v>
          </cell>
          <cell r="I23">
            <v>499</v>
          </cell>
          <cell r="J23">
            <v>470</v>
          </cell>
          <cell r="K23">
            <v>969</v>
          </cell>
        </row>
        <row r="24">
          <cell r="H24" t="str">
            <v>105305-CES. TIERRAS BLANCAS</v>
          </cell>
          <cell r="I24">
            <v>2553</v>
          </cell>
          <cell r="J24">
            <v>2701</v>
          </cell>
          <cell r="K24">
            <v>5254</v>
          </cell>
        </row>
        <row r="25">
          <cell r="H25" t="str">
            <v>105321-CES. RURAL  TONGOY</v>
          </cell>
          <cell r="I25">
            <v>151</v>
          </cell>
          <cell r="J25">
            <v>145</v>
          </cell>
          <cell r="K25">
            <v>296</v>
          </cell>
        </row>
        <row r="26">
          <cell r="H26" t="str">
            <v>105323-CES. DR. SERGIO AGUILAR</v>
          </cell>
          <cell r="I26">
            <v>633</v>
          </cell>
          <cell r="J26">
            <v>639</v>
          </cell>
          <cell r="K26">
            <v>1272</v>
          </cell>
        </row>
        <row r="27">
          <cell r="H27" t="str">
            <v xml:space="preserve">105404-P.S.R. EL TANGUE                         </v>
          </cell>
          <cell r="I27">
            <v>7</v>
          </cell>
          <cell r="J27">
            <v>12</v>
          </cell>
          <cell r="K27">
            <v>19</v>
          </cell>
        </row>
        <row r="28">
          <cell r="H28" t="str">
            <v>105405-P.S.R. GUANAQUEROS</v>
          </cell>
          <cell r="I28">
            <v>60</v>
          </cell>
          <cell r="J28">
            <v>63</v>
          </cell>
          <cell r="K28">
            <v>123</v>
          </cell>
        </row>
        <row r="29">
          <cell r="H29" t="str">
            <v>105406-P.S.R. PAN DE AZUCAR</v>
          </cell>
          <cell r="I29">
            <v>163</v>
          </cell>
          <cell r="J29">
            <v>163</v>
          </cell>
          <cell r="K29">
            <v>326</v>
          </cell>
        </row>
        <row r="30">
          <cell r="H30" t="str">
            <v>105407-P.S.R. TAMBILLOS</v>
          </cell>
          <cell r="I30">
            <v>13</v>
          </cell>
          <cell r="J30">
            <v>15</v>
          </cell>
          <cell r="K30">
            <v>28</v>
          </cell>
        </row>
        <row r="31">
          <cell r="H31" t="str">
            <v>105705-CECOF EL ALBA</v>
          </cell>
          <cell r="I31">
            <v>77</v>
          </cell>
          <cell r="J31">
            <v>85</v>
          </cell>
          <cell r="K31">
            <v>162</v>
          </cell>
        </row>
        <row r="32">
          <cell r="H32" t="str">
            <v>200273-CECOF PUNTA MIRA</v>
          </cell>
          <cell r="I32">
            <v>74</v>
          </cell>
          <cell r="J32">
            <v>68</v>
          </cell>
          <cell r="K32">
            <v>142</v>
          </cell>
        </row>
        <row r="33">
          <cell r="H33" t="str">
            <v>04103-ANDACOLLO</v>
          </cell>
          <cell r="I33">
            <v>262</v>
          </cell>
          <cell r="J33">
            <v>251</v>
          </cell>
          <cell r="K33">
            <v>513</v>
          </cell>
        </row>
        <row r="34">
          <cell r="H34" t="str">
            <v>105106-HOSPITAL ANDACOLLO</v>
          </cell>
          <cell r="I34">
            <v>262</v>
          </cell>
          <cell r="J34">
            <v>251</v>
          </cell>
          <cell r="K34">
            <v>513</v>
          </cell>
        </row>
        <row r="35">
          <cell r="H35" t="str">
            <v>04104-LA HIGUERA</v>
          </cell>
          <cell r="I35">
            <v>101</v>
          </cell>
          <cell r="J35">
            <v>101</v>
          </cell>
          <cell r="K35">
            <v>202</v>
          </cell>
        </row>
        <row r="36">
          <cell r="H36" t="str">
            <v>105314-CES. LA HIGUERA</v>
          </cell>
          <cell r="I36">
            <v>36</v>
          </cell>
          <cell r="J36">
            <v>32</v>
          </cell>
          <cell r="K36">
            <v>68</v>
          </cell>
        </row>
        <row r="37">
          <cell r="H37" t="str">
            <v xml:space="preserve">105500-P.S.R. CALETA HORNOS        </v>
          </cell>
          <cell r="I37">
            <v>28</v>
          </cell>
          <cell r="J37">
            <v>31</v>
          </cell>
          <cell r="K37">
            <v>59</v>
          </cell>
        </row>
        <row r="38">
          <cell r="H38" t="str">
            <v>105505-P.S.R. LOS CHOROS</v>
          </cell>
          <cell r="I38">
            <v>24</v>
          </cell>
          <cell r="J38">
            <v>23</v>
          </cell>
          <cell r="K38">
            <v>47</v>
          </cell>
        </row>
        <row r="39">
          <cell r="H39" t="str">
            <v>105506-P.S.R. EL TRAPICHE</v>
          </cell>
          <cell r="I39">
            <v>13</v>
          </cell>
          <cell r="J39">
            <v>15</v>
          </cell>
          <cell r="K39">
            <v>28</v>
          </cell>
        </row>
        <row r="40">
          <cell r="H40" t="str">
            <v>04105-PAIHUANO</v>
          </cell>
          <cell r="I40">
            <v>147</v>
          </cell>
          <cell r="J40">
            <v>162</v>
          </cell>
          <cell r="K40">
            <v>309</v>
          </cell>
        </row>
        <row r="41">
          <cell r="H41" t="str">
            <v>105306-CES. PAIHUANO</v>
          </cell>
          <cell r="I41">
            <v>55</v>
          </cell>
          <cell r="J41">
            <v>63</v>
          </cell>
          <cell r="K41">
            <v>118</v>
          </cell>
        </row>
        <row r="42">
          <cell r="H42" t="str">
            <v>105475-P.S.R. HORCON</v>
          </cell>
          <cell r="I42">
            <v>25</v>
          </cell>
          <cell r="J42">
            <v>28</v>
          </cell>
          <cell r="K42">
            <v>53</v>
          </cell>
        </row>
        <row r="43">
          <cell r="H43" t="str">
            <v>105476-P.S.R. MONTE GRANDE</v>
          </cell>
          <cell r="I43">
            <v>21</v>
          </cell>
          <cell r="J43">
            <v>30</v>
          </cell>
          <cell r="K43">
            <v>51</v>
          </cell>
        </row>
        <row r="44">
          <cell r="H44" t="str">
            <v>105477-P.S.R. PISCO ELQUI</v>
          </cell>
          <cell r="I44">
            <v>46</v>
          </cell>
          <cell r="J44">
            <v>41</v>
          </cell>
          <cell r="K44">
            <v>87</v>
          </cell>
        </row>
        <row r="45">
          <cell r="H45" t="str">
            <v>04106-VICUÑA</v>
          </cell>
          <cell r="I45">
            <v>665</v>
          </cell>
          <cell r="J45">
            <v>623</v>
          </cell>
          <cell r="K45">
            <v>1288</v>
          </cell>
        </row>
        <row r="46">
          <cell r="H46" t="str">
            <v>105107-HOSPITAL VICUÑA</v>
          </cell>
          <cell r="I46">
            <v>334</v>
          </cell>
          <cell r="J46">
            <v>298</v>
          </cell>
          <cell r="K46">
            <v>632</v>
          </cell>
        </row>
        <row r="47">
          <cell r="H47" t="str">
            <v>105467-P.S.R. DIAGUITAS</v>
          </cell>
          <cell r="I47">
            <v>38</v>
          </cell>
          <cell r="J47">
            <v>41</v>
          </cell>
          <cell r="K47">
            <v>79</v>
          </cell>
        </row>
        <row r="48">
          <cell r="H48" t="str">
            <v>105468-P.S.R. EL MOLLE</v>
          </cell>
          <cell r="I48">
            <v>43</v>
          </cell>
          <cell r="J48">
            <v>19</v>
          </cell>
          <cell r="K48">
            <v>62</v>
          </cell>
        </row>
        <row r="49">
          <cell r="H49" t="str">
            <v>105469-P.S.R. EL TAMBO</v>
          </cell>
          <cell r="I49">
            <v>43</v>
          </cell>
          <cell r="J49">
            <v>45</v>
          </cell>
          <cell r="K49">
            <v>88</v>
          </cell>
        </row>
        <row r="50">
          <cell r="H50" t="str">
            <v>105470-P.S.R. HUANTA</v>
          </cell>
          <cell r="I50">
            <v>1</v>
          </cell>
          <cell r="J50">
            <v>6</v>
          </cell>
          <cell r="K50">
            <v>7</v>
          </cell>
        </row>
        <row r="51">
          <cell r="H51" t="str">
            <v>105471-P.S.R. PERALILLO</v>
          </cell>
          <cell r="I51">
            <v>44</v>
          </cell>
          <cell r="J51">
            <v>52</v>
          </cell>
          <cell r="K51">
            <v>96</v>
          </cell>
        </row>
        <row r="52">
          <cell r="H52" t="str">
            <v>105472-P.S.R. RIVADAVIA</v>
          </cell>
          <cell r="I52">
            <v>37</v>
          </cell>
          <cell r="J52">
            <v>34</v>
          </cell>
          <cell r="K52">
            <v>71</v>
          </cell>
        </row>
        <row r="53">
          <cell r="H53" t="str">
            <v>105473-P.S.R. TALCUNA</v>
          </cell>
          <cell r="I53">
            <v>29</v>
          </cell>
          <cell r="J53">
            <v>31</v>
          </cell>
          <cell r="K53">
            <v>60</v>
          </cell>
        </row>
        <row r="54">
          <cell r="H54" t="str">
            <v>105474-P.S.R. CHAPILCA</v>
          </cell>
          <cell r="I54">
            <v>12</v>
          </cell>
          <cell r="J54">
            <v>13</v>
          </cell>
          <cell r="K54">
            <v>25</v>
          </cell>
        </row>
        <row r="55">
          <cell r="H55" t="str">
            <v>105502-P.S.R. CALINGASTA</v>
          </cell>
          <cell r="I55">
            <v>69</v>
          </cell>
          <cell r="J55">
            <v>64</v>
          </cell>
          <cell r="K55">
            <v>133</v>
          </cell>
        </row>
        <row r="56">
          <cell r="H56" t="str">
            <v>105509-P.S.R. GUALLIGUAICA</v>
          </cell>
          <cell r="I56">
            <v>15</v>
          </cell>
          <cell r="J56">
            <v>20</v>
          </cell>
          <cell r="K56">
            <v>35</v>
          </cell>
        </row>
        <row r="57">
          <cell r="H57" t="str">
            <v>04201-ILLAPEL</v>
          </cell>
          <cell r="I57">
            <v>591</v>
          </cell>
          <cell r="J57">
            <v>662</v>
          </cell>
          <cell r="K57">
            <v>1253</v>
          </cell>
        </row>
        <row r="58">
          <cell r="H58" t="str">
            <v>105103-HOSPITAL ILLAPEL</v>
          </cell>
          <cell r="I58">
            <v>236</v>
          </cell>
          <cell r="J58">
            <v>251</v>
          </cell>
          <cell r="K58">
            <v>487</v>
          </cell>
        </row>
        <row r="59">
          <cell r="H59" t="str">
            <v>105326-CESFAM SAN RAFAEL</v>
          </cell>
          <cell r="I59">
            <v>188</v>
          </cell>
          <cell r="J59">
            <v>204</v>
          </cell>
          <cell r="K59">
            <v>392</v>
          </cell>
        </row>
        <row r="60">
          <cell r="H60" t="str">
            <v xml:space="preserve">105443-P.S.R. CARCAMO                   </v>
          </cell>
          <cell r="I60">
            <v>22</v>
          </cell>
          <cell r="J60">
            <v>24</v>
          </cell>
          <cell r="K60">
            <v>46</v>
          </cell>
        </row>
        <row r="61">
          <cell r="H61" t="str">
            <v>105444-P.S.R. HUINTIL</v>
          </cell>
          <cell r="I61">
            <v>20</v>
          </cell>
          <cell r="J61">
            <v>20</v>
          </cell>
          <cell r="K61">
            <v>40</v>
          </cell>
        </row>
        <row r="62">
          <cell r="H62" t="str">
            <v>105445-P.S.R. LIMAHUIDA</v>
          </cell>
          <cell r="I62">
            <v>7</v>
          </cell>
          <cell r="J62">
            <v>12</v>
          </cell>
          <cell r="K62">
            <v>19</v>
          </cell>
        </row>
        <row r="63">
          <cell r="H63" t="str">
            <v>105446-P.S.R. MATANCILLA</v>
          </cell>
          <cell r="I63">
            <v>4</v>
          </cell>
          <cell r="J63">
            <v>4</v>
          </cell>
          <cell r="K63">
            <v>8</v>
          </cell>
        </row>
        <row r="64">
          <cell r="H64" t="str">
            <v>105447-P.S.R. PERALILLO</v>
          </cell>
          <cell r="I64">
            <v>10</v>
          </cell>
          <cell r="J64">
            <v>12</v>
          </cell>
          <cell r="K64">
            <v>22</v>
          </cell>
        </row>
        <row r="65">
          <cell r="H65" t="str">
            <v>105448-P.S.R. SANTA VIRGINIA</v>
          </cell>
          <cell r="I65">
            <v>22</v>
          </cell>
          <cell r="J65">
            <v>25</v>
          </cell>
          <cell r="K65">
            <v>47</v>
          </cell>
        </row>
        <row r="66">
          <cell r="H66" t="str">
            <v>105449-P.S.R. TUNGA NORTE</v>
          </cell>
          <cell r="I66">
            <v>5</v>
          </cell>
          <cell r="J66">
            <v>7</v>
          </cell>
          <cell r="K66">
            <v>12</v>
          </cell>
        </row>
        <row r="67">
          <cell r="H67" t="str">
            <v>105485-P.S.R. PLAN DE HORNOS</v>
          </cell>
          <cell r="I67">
            <v>34</v>
          </cell>
          <cell r="J67">
            <v>39</v>
          </cell>
          <cell r="K67">
            <v>73</v>
          </cell>
        </row>
        <row r="68">
          <cell r="H68" t="str">
            <v>105486-P.S.R. TUNGA SUR</v>
          </cell>
          <cell r="I68">
            <v>8</v>
          </cell>
          <cell r="J68">
            <v>9</v>
          </cell>
          <cell r="K68">
            <v>17</v>
          </cell>
        </row>
        <row r="69">
          <cell r="H69" t="str">
            <v>105487-P.S.R. CAÑAS UNO</v>
          </cell>
          <cell r="I69">
            <v>16</v>
          </cell>
          <cell r="J69">
            <v>31</v>
          </cell>
          <cell r="K69">
            <v>47</v>
          </cell>
        </row>
        <row r="70">
          <cell r="H70" t="str">
            <v>105496-P.S.R. PINTACURA SUR</v>
          </cell>
          <cell r="I70">
            <v>8</v>
          </cell>
          <cell r="J70">
            <v>10</v>
          </cell>
          <cell r="K70">
            <v>18</v>
          </cell>
        </row>
        <row r="71">
          <cell r="H71" t="str">
            <v>105504-P.S.R. SOCAVON</v>
          </cell>
          <cell r="I71">
            <v>11</v>
          </cell>
          <cell r="J71">
            <v>14</v>
          </cell>
          <cell r="K71">
            <v>25</v>
          </cell>
        </row>
        <row r="72">
          <cell r="H72" t="str">
            <v>04202-CANELA</v>
          </cell>
          <cell r="I72">
            <v>295</v>
          </cell>
          <cell r="J72">
            <v>290</v>
          </cell>
          <cell r="K72">
            <v>585</v>
          </cell>
        </row>
        <row r="73">
          <cell r="H73" t="str">
            <v>105309-CES. RURAL CANELA</v>
          </cell>
          <cell r="I73">
            <v>165</v>
          </cell>
          <cell r="J73">
            <v>160</v>
          </cell>
          <cell r="K73">
            <v>325</v>
          </cell>
        </row>
        <row r="74">
          <cell r="H74" t="str">
            <v xml:space="preserve">105450-P.S.R. MINCHA NORTE            </v>
          </cell>
          <cell r="I74">
            <v>51</v>
          </cell>
          <cell r="J74">
            <v>45</v>
          </cell>
          <cell r="K74">
            <v>96</v>
          </cell>
        </row>
        <row r="75">
          <cell r="H75" t="str">
            <v>105451-P.S.R. AGUA FRIA</v>
          </cell>
          <cell r="I75">
            <v>8</v>
          </cell>
          <cell r="J75">
            <v>7</v>
          </cell>
          <cell r="K75">
            <v>15</v>
          </cell>
        </row>
        <row r="76">
          <cell r="H76" t="str">
            <v>105482-P.S.R. CANELA ALTA</v>
          </cell>
          <cell r="I76">
            <v>26</v>
          </cell>
          <cell r="J76">
            <v>28</v>
          </cell>
          <cell r="K76">
            <v>54</v>
          </cell>
        </row>
        <row r="77">
          <cell r="H77" t="str">
            <v>105483-P.S.R. LOS RULOS</v>
          </cell>
          <cell r="I77">
            <v>13</v>
          </cell>
          <cell r="J77">
            <v>12</v>
          </cell>
          <cell r="K77">
            <v>25</v>
          </cell>
        </row>
        <row r="78">
          <cell r="H78" t="str">
            <v>105484-P.S.R. HUENTELAUQUEN</v>
          </cell>
          <cell r="I78">
            <v>10</v>
          </cell>
          <cell r="J78">
            <v>18</v>
          </cell>
          <cell r="K78">
            <v>28</v>
          </cell>
        </row>
        <row r="79">
          <cell r="H79" t="str">
            <v>105488-P.S.R. ESPIRITU SANTO</v>
          </cell>
          <cell r="I79">
            <v>5</v>
          </cell>
          <cell r="J79">
            <v>6</v>
          </cell>
          <cell r="K79">
            <v>11</v>
          </cell>
        </row>
        <row r="80">
          <cell r="H80" t="str">
            <v>105493-P.S.R. MINCHA SUR</v>
          </cell>
          <cell r="I80">
            <v>4</v>
          </cell>
          <cell r="J80">
            <v>4</v>
          </cell>
          <cell r="K80">
            <v>8</v>
          </cell>
        </row>
        <row r="81">
          <cell r="H81" t="str">
            <v>105497-P.S.R. JABONERIA</v>
          </cell>
          <cell r="I81">
            <v>7</v>
          </cell>
          <cell r="J81">
            <v>5</v>
          </cell>
          <cell r="K81">
            <v>12</v>
          </cell>
        </row>
        <row r="82">
          <cell r="H82" t="str">
            <v>105498-P.S.R. QUEBRADA DE LINARES</v>
          </cell>
          <cell r="I82">
            <v>6</v>
          </cell>
          <cell r="J82">
            <v>5</v>
          </cell>
          <cell r="K82">
            <v>11</v>
          </cell>
        </row>
        <row r="83">
          <cell r="H83" t="str">
            <v>04203-LOS VILOS</v>
          </cell>
          <cell r="I83">
            <v>382</v>
          </cell>
          <cell r="J83">
            <v>464</v>
          </cell>
          <cell r="K83">
            <v>846</v>
          </cell>
        </row>
        <row r="84">
          <cell r="H84" t="str">
            <v>105108-HOSPITAL LOS VILOS</v>
          </cell>
          <cell r="I84">
            <v>261</v>
          </cell>
          <cell r="J84">
            <v>322</v>
          </cell>
          <cell r="K84">
            <v>583</v>
          </cell>
        </row>
        <row r="85">
          <cell r="H85" t="str">
            <v xml:space="preserve">105478-P.S.R. CAIMANES                   </v>
          </cell>
          <cell r="I85">
            <v>70</v>
          </cell>
          <cell r="J85">
            <v>86</v>
          </cell>
          <cell r="K85">
            <v>156</v>
          </cell>
        </row>
        <row r="86">
          <cell r="H86" t="str">
            <v>105479-P.S.R. GUANGUALI</v>
          </cell>
          <cell r="I86">
            <v>15</v>
          </cell>
          <cell r="J86">
            <v>13</v>
          </cell>
          <cell r="K86">
            <v>28</v>
          </cell>
        </row>
        <row r="87">
          <cell r="H87" t="str">
            <v>105480-P.S.R. QUILIMARI</v>
          </cell>
          <cell r="I87">
            <v>23</v>
          </cell>
          <cell r="J87">
            <v>26</v>
          </cell>
          <cell r="K87">
            <v>49</v>
          </cell>
        </row>
        <row r="88">
          <cell r="H88" t="str">
            <v>105481-P.S.R. TILAMA</v>
          </cell>
          <cell r="I88">
            <v>6</v>
          </cell>
          <cell r="J88">
            <v>8</v>
          </cell>
          <cell r="K88">
            <v>14</v>
          </cell>
        </row>
        <row r="89">
          <cell r="H89" t="str">
            <v>105511-P.S.R. LOS CONDORES</v>
          </cell>
          <cell r="I89">
            <v>7</v>
          </cell>
          <cell r="J89">
            <v>9</v>
          </cell>
          <cell r="K89">
            <v>16</v>
          </cell>
        </row>
        <row r="90">
          <cell r="H90" t="str">
            <v>04204-SALAMANCA</v>
          </cell>
          <cell r="I90">
            <v>646</v>
          </cell>
          <cell r="J90">
            <v>682</v>
          </cell>
          <cell r="K90">
            <v>1328</v>
          </cell>
        </row>
        <row r="91">
          <cell r="H91" t="str">
            <v>105104-HOSPITAL SALAMANCA</v>
          </cell>
          <cell r="I91">
            <v>241</v>
          </cell>
          <cell r="J91">
            <v>258</v>
          </cell>
          <cell r="K91">
            <v>499</v>
          </cell>
        </row>
        <row r="92">
          <cell r="H92" t="str">
            <v xml:space="preserve">105452-P.S.R. CUNCUMEN                 </v>
          </cell>
          <cell r="I92">
            <v>189</v>
          </cell>
          <cell r="J92">
            <v>201</v>
          </cell>
          <cell r="K92">
            <v>390</v>
          </cell>
        </row>
        <row r="93">
          <cell r="H93" t="str">
            <v>105453-P.S.R. TRANQUILLA</v>
          </cell>
          <cell r="I93">
            <v>35</v>
          </cell>
          <cell r="J93">
            <v>34</v>
          </cell>
          <cell r="K93">
            <v>69</v>
          </cell>
        </row>
        <row r="94">
          <cell r="H94" t="str">
            <v>105454-P.S.R. CUNLAGUA</v>
          </cell>
          <cell r="I94">
            <v>9</v>
          </cell>
          <cell r="J94">
            <v>10</v>
          </cell>
          <cell r="K94">
            <v>19</v>
          </cell>
        </row>
        <row r="95">
          <cell r="H95" t="str">
            <v>105455-P.S.R. CHILLEPIN</v>
          </cell>
          <cell r="I95">
            <v>29</v>
          </cell>
          <cell r="J95">
            <v>32</v>
          </cell>
          <cell r="K95">
            <v>61</v>
          </cell>
        </row>
        <row r="96">
          <cell r="H96" t="str">
            <v>105456-P.S.R. LLIMPO</v>
          </cell>
          <cell r="I96">
            <v>32</v>
          </cell>
          <cell r="J96">
            <v>33</v>
          </cell>
          <cell r="K96">
            <v>65</v>
          </cell>
        </row>
        <row r="97">
          <cell r="H97" t="str">
            <v>105457-P.S.R. SAN AGUSTIN</v>
          </cell>
          <cell r="I97">
            <v>15</v>
          </cell>
          <cell r="J97">
            <v>17</v>
          </cell>
          <cell r="K97">
            <v>32</v>
          </cell>
        </row>
        <row r="98">
          <cell r="H98" t="str">
            <v>105458-P.S.R. TAHUINCO</v>
          </cell>
          <cell r="I98">
            <v>18</v>
          </cell>
          <cell r="J98">
            <v>19</v>
          </cell>
          <cell r="K98">
            <v>37</v>
          </cell>
        </row>
        <row r="99">
          <cell r="H99" t="str">
            <v>105491-P.S.R. QUELEN BAJO</v>
          </cell>
          <cell r="I99">
            <v>29</v>
          </cell>
          <cell r="J99">
            <v>28</v>
          </cell>
          <cell r="K99">
            <v>57</v>
          </cell>
        </row>
        <row r="100">
          <cell r="H100" t="str">
            <v>105492-P.S.R. CAMISA</v>
          </cell>
          <cell r="I100">
            <v>20</v>
          </cell>
          <cell r="J100">
            <v>17</v>
          </cell>
          <cell r="K100">
            <v>37</v>
          </cell>
        </row>
        <row r="101">
          <cell r="H101" t="str">
            <v>105501-P.S.R. ARBOLEDA GRANDE</v>
          </cell>
          <cell r="I101">
            <v>29</v>
          </cell>
          <cell r="J101">
            <v>33</v>
          </cell>
          <cell r="K101">
            <v>62</v>
          </cell>
        </row>
        <row r="102">
          <cell r="H102" t="str">
            <v>04301-OVALLE</v>
          </cell>
          <cell r="I102">
            <v>2213</v>
          </cell>
          <cell r="J102">
            <v>2224</v>
          </cell>
          <cell r="K102">
            <v>4437</v>
          </cell>
        </row>
        <row r="103">
          <cell r="H103" t="str">
            <v>105315-CES. RURAL C. DE TAMAYA</v>
          </cell>
          <cell r="I103">
            <v>180</v>
          </cell>
          <cell r="J103">
            <v>203</v>
          </cell>
          <cell r="K103">
            <v>383</v>
          </cell>
        </row>
        <row r="104">
          <cell r="H104" t="str">
            <v>105317-CES. JORGE JORDAN D.</v>
          </cell>
          <cell r="I104">
            <v>528</v>
          </cell>
          <cell r="J104">
            <v>541</v>
          </cell>
          <cell r="K104">
            <v>1069</v>
          </cell>
        </row>
        <row r="105">
          <cell r="H105" t="str">
            <v>105322-CES. MARCOS MACUADA</v>
          </cell>
          <cell r="I105">
            <v>705</v>
          </cell>
          <cell r="J105">
            <v>707</v>
          </cell>
          <cell r="K105">
            <v>1412</v>
          </cell>
        </row>
        <row r="106">
          <cell r="H106" t="str">
            <v>105324-CES. SOTAQUI</v>
          </cell>
          <cell r="I106">
            <v>140</v>
          </cell>
          <cell r="J106">
            <v>143</v>
          </cell>
          <cell r="K106">
            <v>283</v>
          </cell>
        </row>
        <row r="107">
          <cell r="H107" t="str">
            <v>105415-P.S.R. BARRAZA</v>
          </cell>
          <cell r="I107">
            <v>26</v>
          </cell>
          <cell r="J107">
            <v>25</v>
          </cell>
          <cell r="K107">
            <v>51</v>
          </cell>
        </row>
        <row r="108">
          <cell r="H108" t="str">
            <v xml:space="preserve">105416-P.S.R. CAMARICO                  </v>
          </cell>
          <cell r="I108">
            <v>124</v>
          </cell>
          <cell r="J108">
            <v>69</v>
          </cell>
          <cell r="K108">
            <v>193</v>
          </cell>
        </row>
        <row r="109">
          <cell r="H109" t="str">
            <v>105417-P.S.R. ALCONES BAJOS</v>
          </cell>
          <cell r="I109">
            <v>19</v>
          </cell>
          <cell r="J109">
            <v>17</v>
          </cell>
          <cell r="K109">
            <v>36</v>
          </cell>
        </row>
        <row r="110">
          <cell r="H110" t="str">
            <v>105419-P.S.R. LAS SOSSAS</v>
          </cell>
          <cell r="I110">
            <v>13</v>
          </cell>
          <cell r="J110">
            <v>14</v>
          </cell>
          <cell r="K110">
            <v>27</v>
          </cell>
        </row>
        <row r="111">
          <cell r="H111" t="str">
            <v>105420-P.S.R. LIMARI</v>
          </cell>
          <cell r="I111">
            <v>52</v>
          </cell>
          <cell r="J111"/>
          <cell r="K111">
            <v>52</v>
          </cell>
        </row>
        <row r="112">
          <cell r="H112" t="str">
            <v>105422-P.S.R. HORNILLOS</v>
          </cell>
          <cell r="I112">
            <v>19</v>
          </cell>
          <cell r="J112">
            <v>20</v>
          </cell>
          <cell r="K112">
            <v>39</v>
          </cell>
        </row>
        <row r="113">
          <cell r="H113" t="str">
            <v>105437-P.S.R. CHALINGA</v>
          </cell>
          <cell r="I113">
            <v>22</v>
          </cell>
          <cell r="J113">
            <v>23</v>
          </cell>
          <cell r="K113">
            <v>45</v>
          </cell>
        </row>
        <row r="114">
          <cell r="H114" t="str">
            <v>105439-P.S.R. CERRO BLANCO</v>
          </cell>
          <cell r="I114">
            <v>18</v>
          </cell>
          <cell r="J114">
            <v>18</v>
          </cell>
          <cell r="K114">
            <v>36</v>
          </cell>
        </row>
        <row r="115">
          <cell r="H115" t="str">
            <v>105507-P.S.R. HUAMALATA</v>
          </cell>
          <cell r="I115">
            <v>36</v>
          </cell>
          <cell r="J115">
            <v>38</v>
          </cell>
          <cell r="K115">
            <v>74</v>
          </cell>
        </row>
        <row r="116">
          <cell r="H116" t="str">
            <v>105510-P.S.R. RECOLETA</v>
          </cell>
          <cell r="I116">
            <v>48</v>
          </cell>
          <cell r="J116">
            <v>47</v>
          </cell>
          <cell r="K116">
            <v>95</v>
          </cell>
        </row>
        <row r="117">
          <cell r="H117" t="str">
            <v>105722-CECOF SAN JOSE DE LA DEHESA</v>
          </cell>
          <cell r="I117">
            <v>123</v>
          </cell>
          <cell r="J117">
            <v>116</v>
          </cell>
          <cell r="K117">
            <v>239</v>
          </cell>
        </row>
        <row r="118">
          <cell r="H118" t="str">
            <v>105723-CECOF LIMARI</v>
          </cell>
          <cell r="I118">
            <v>108</v>
          </cell>
          <cell r="J118">
            <v>103</v>
          </cell>
          <cell r="K118">
            <v>211</v>
          </cell>
        </row>
        <row r="119">
          <cell r="H119" t="str">
            <v>200258-CECOF LOS COPIHUES</v>
          </cell>
          <cell r="I119">
            <v>52</v>
          </cell>
          <cell r="J119">
            <v>75</v>
          </cell>
          <cell r="K119">
            <v>127</v>
          </cell>
        </row>
        <row r="120">
          <cell r="H120" t="str">
            <v>200367-CECOF COLONIA LIMARÍ</v>
          </cell>
          <cell r="I120"/>
          <cell r="J120">
            <v>65</v>
          </cell>
          <cell r="K120">
            <v>65</v>
          </cell>
        </row>
        <row r="121">
          <cell r="H121" t="str">
            <v>04302-COMBARBALÁ</v>
          </cell>
          <cell r="I121">
            <v>405</v>
          </cell>
          <cell r="J121">
            <v>416</v>
          </cell>
          <cell r="K121">
            <v>821</v>
          </cell>
        </row>
        <row r="122">
          <cell r="H122" t="str">
            <v>105105-HOSPITAL COMBARBALÁ</v>
          </cell>
          <cell r="I122">
            <v>189</v>
          </cell>
          <cell r="J122">
            <v>194</v>
          </cell>
          <cell r="K122">
            <v>383</v>
          </cell>
        </row>
        <row r="123">
          <cell r="H123" t="str">
            <v>105433-P.S.R. SAN LORENZO</v>
          </cell>
          <cell r="I123">
            <v>4</v>
          </cell>
          <cell r="J123">
            <v>3</v>
          </cell>
          <cell r="K123">
            <v>7</v>
          </cell>
        </row>
        <row r="124">
          <cell r="H124" t="str">
            <v>105434-P.S.R. SAN MARCOS</v>
          </cell>
          <cell r="I124">
            <v>26</v>
          </cell>
          <cell r="J124">
            <v>26</v>
          </cell>
          <cell r="K124">
            <v>52</v>
          </cell>
        </row>
        <row r="125">
          <cell r="H125" t="str">
            <v>105441-P.S.R. MANQUEHUA</v>
          </cell>
          <cell r="I125">
            <v>16</v>
          </cell>
          <cell r="J125">
            <v>18</v>
          </cell>
          <cell r="K125">
            <v>34</v>
          </cell>
        </row>
        <row r="126">
          <cell r="H126" t="str">
            <v xml:space="preserve">105459-P.S.R. BARRANCAS                </v>
          </cell>
          <cell r="I126">
            <v>12</v>
          </cell>
          <cell r="J126">
            <v>21</v>
          </cell>
          <cell r="K126">
            <v>33</v>
          </cell>
        </row>
        <row r="127">
          <cell r="H127" t="str">
            <v>105460-P.S.R. COGOTI 18</v>
          </cell>
          <cell r="I127">
            <v>41</v>
          </cell>
          <cell r="J127">
            <v>41</v>
          </cell>
          <cell r="K127">
            <v>82</v>
          </cell>
        </row>
        <row r="128">
          <cell r="H128" t="str">
            <v>105461-P.S.R. EL HUACHO</v>
          </cell>
          <cell r="I128">
            <v>8</v>
          </cell>
          <cell r="J128">
            <v>8</v>
          </cell>
          <cell r="K128">
            <v>16</v>
          </cell>
        </row>
        <row r="129">
          <cell r="H129" t="str">
            <v>105462-P.S.R. EL SAUCE</v>
          </cell>
          <cell r="I129">
            <v>13</v>
          </cell>
          <cell r="J129">
            <v>14</v>
          </cell>
          <cell r="K129">
            <v>27</v>
          </cell>
        </row>
        <row r="130">
          <cell r="H130" t="str">
            <v>105463-P.S.R. QUILITAPIA</v>
          </cell>
          <cell r="I130">
            <v>38</v>
          </cell>
          <cell r="J130">
            <v>24</v>
          </cell>
          <cell r="K130">
            <v>62</v>
          </cell>
        </row>
        <row r="131">
          <cell r="H131" t="str">
            <v>105464-P.S.R. LA LIGUA</v>
          </cell>
          <cell r="I131">
            <v>17</v>
          </cell>
          <cell r="J131">
            <v>22</v>
          </cell>
          <cell r="K131">
            <v>39</v>
          </cell>
        </row>
        <row r="132">
          <cell r="H132" t="str">
            <v>105465-P.S.R. RAMADILLA</v>
          </cell>
          <cell r="I132">
            <v>15</v>
          </cell>
          <cell r="J132">
            <v>16</v>
          </cell>
          <cell r="K132">
            <v>31</v>
          </cell>
        </row>
        <row r="133">
          <cell r="H133" t="str">
            <v>105466-P.S.R. VALLE HERMOSO</v>
          </cell>
          <cell r="I133">
            <v>13</v>
          </cell>
          <cell r="J133">
            <v>16</v>
          </cell>
          <cell r="K133">
            <v>29</v>
          </cell>
        </row>
        <row r="134">
          <cell r="H134" t="str">
            <v>105490-P.S.R. EL DURAZNO</v>
          </cell>
          <cell r="I134">
            <v>13</v>
          </cell>
          <cell r="J134">
            <v>13</v>
          </cell>
          <cell r="K134">
            <v>26</v>
          </cell>
        </row>
        <row r="135">
          <cell r="H135" t="str">
            <v>04303-MONTE PATRIA</v>
          </cell>
          <cell r="I135">
            <v>781</v>
          </cell>
          <cell r="J135">
            <v>823</v>
          </cell>
          <cell r="K135">
            <v>1604</v>
          </cell>
        </row>
        <row r="136">
          <cell r="H136" t="str">
            <v>105307-CES. RURAL MONTE PATRIA</v>
          </cell>
          <cell r="I136">
            <v>202</v>
          </cell>
          <cell r="J136">
            <v>208</v>
          </cell>
          <cell r="K136">
            <v>410</v>
          </cell>
        </row>
        <row r="137">
          <cell r="H137" t="str">
            <v>105311-CES. RURAL CHAÑARAL ALTO</v>
          </cell>
          <cell r="I137">
            <v>150</v>
          </cell>
          <cell r="J137">
            <v>153</v>
          </cell>
          <cell r="K137">
            <v>303</v>
          </cell>
        </row>
        <row r="138">
          <cell r="H138" t="str">
            <v>105312-CES. RURAL CAREN</v>
          </cell>
          <cell r="I138">
            <v>92</v>
          </cell>
          <cell r="J138">
            <v>91</v>
          </cell>
          <cell r="K138">
            <v>183</v>
          </cell>
        </row>
        <row r="139">
          <cell r="H139" t="str">
            <v>105318-CES. RURAL EL PALQUI</v>
          </cell>
          <cell r="I139">
            <v>199</v>
          </cell>
          <cell r="J139">
            <v>202</v>
          </cell>
          <cell r="K139">
            <v>401</v>
          </cell>
        </row>
        <row r="140">
          <cell r="H140" t="str">
            <v>105425-P.S.R. CHILECITO</v>
          </cell>
          <cell r="I140">
            <v>10</v>
          </cell>
          <cell r="J140">
            <v>21</v>
          </cell>
          <cell r="K140">
            <v>31</v>
          </cell>
        </row>
        <row r="141">
          <cell r="H141" t="str">
            <v>105427-P.S.R. HACIENDA VALDIVIA</v>
          </cell>
          <cell r="I141">
            <v>18</v>
          </cell>
          <cell r="J141">
            <v>18</v>
          </cell>
          <cell r="K141">
            <v>36</v>
          </cell>
        </row>
        <row r="142">
          <cell r="H142" t="str">
            <v>105428-P.S.R. HUATULAME</v>
          </cell>
          <cell r="I142">
            <v>17</v>
          </cell>
          <cell r="J142">
            <v>17</v>
          </cell>
          <cell r="K142">
            <v>34</v>
          </cell>
        </row>
        <row r="143">
          <cell r="H143" t="str">
            <v>105430-P.S.R. MIALQUI</v>
          </cell>
          <cell r="I143">
            <v>14</v>
          </cell>
          <cell r="J143">
            <v>25</v>
          </cell>
          <cell r="K143">
            <v>39</v>
          </cell>
        </row>
        <row r="144">
          <cell r="H144" t="str">
            <v>105431-P.S.R. PEDREGAL</v>
          </cell>
          <cell r="I144">
            <v>20</v>
          </cell>
          <cell r="J144">
            <v>27</v>
          </cell>
          <cell r="K144">
            <v>47</v>
          </cell>
        </row>
        <row r="145">
          <cell r="H145" t="str">
            <v>105432-P.S.R. RAPEL</v>
          </cell>
          <cell r="I145">
            <v>24</v>
          </cell>
          <cell r="J145">
            <v>29</v>
          </cell>
          <cell r="K145">
            <v>53</v>
          </cell>
        </row>
        <row r="146">
          <cell r="H146" t="str">
            <v>105435-P.S.R. TULAHUEN</v>
          </cell>
          <cell r="I146">
            <v>18</v>
          </cell>
          <cell r="J146">
            <v>16</v>
          </cell>
          <cell r="K146">
            <v>34</v>
          </cell>
        </row>
        <row r="147">
          <cell r="H147" t="str">
            <v>105436-P.S.R. EL MAITEN</v>
          </cell>
          <cell r="I147">
            <v>13</v>
          </cell>
          <cell r="J147">
            <v>12</v>
          </cell>
          <cell r="K147">
            <v>25</v>
          </cell>
        </row>
        <row r="148">
          <cell r="H148" t="str">
            <v>105489-P.S.R. RAMADAS DE TULAHUEN</v>
          </cell>
          <cell r="I148">
            <v>4</v>
          </cell>
          <cell r="J148">
            <v>4</v>
          </cell>
          <cell r="K148">
            <v>8</v>
          </cell>
        </row>
        <row r="149">
          <cell r="H149" t="str">
            <v>04304-PUNITAQUI</v>
          </cell>
          <cell r="I149">
            <v>365</v>
          </cell>
          <cell r="J149">
            <v>251</v>
          </cell>
          <cell r="K149">
            <v>616</v>
          </cell>
        </row>
        <row r="150">
          <cell r="H150" t="str">
            <v>105308-CES. RURAL PUNITAQUI</v>
          </cell>
          <cell r="I150">
            <v>314</v>
          </cell>
          <cell r="J150">
            <v>199</v>
          </cell>
          <cell r="K150">
            <v>513</v>
          </cell>
        </row>
        <row r="151">
          <cell r="H151" t="str">
            <v>105440-P.S.R. DIVISADERO</v>
          </cell>
          <cell r="I151">
            <v>39</v>
          </cell>
          <cell r="J151">
            <v>41</v>
          </cell>
          <cell r="K151">
            <v>80</v>
          </cell>
        </row>
        <row r="152">
          <cell r="H152" t="str">
            <v>105442-P.S.R. SAN PEDRO DE QUILES</v>
          </cell>
          <cell r="I152">
            <v>6</v>
          </cell>
          <cell r="J152">
            <v>6</v>
          </cell>
          <cell r="K152">
            <v>12</v>
          </cell>
        </row>
        <row r="153">
          <cell r="H153" t="str">
            <v xml:space="preserve">105508-P.S.R. EL PARRAL DE QUILES  </v>
          </cell>
          <cell r="I153">
            <v>6</v>
          </cell>
          <cell r="J153">
            <v>5</v>
          </cell>
          <cell r="K153">
            <v>11</v>
          </cell>
        </row>
        <row r="154">
          <cell r="H154" t="str">
            <v>04305-RIO HURTADO</v>
          </cell>
          <cell r="I154">
            <v>149</v>
          </cell>
          <cell r="J154">
            <v>159</v>
          </cell>
          <cell r="K154">
            <v>308</v>
          </cell>
        </row>
        <row r="155">
          <cell r="H155" t="str">
            <v>105310-CES. RURAL PICHASCA</v>
          </cell>
          <cell r="I155">
            <v>57</v>
          </cell>
          <cell r="J155">
            <v>60</v>
          </cell>
          <cell r="K155">
            <v>117</v>
          </cell>
        </row>
        <row r="156">
          <cell r="H156" t="str">
            <v>105409-P.S.R. EL CHAÑAR</v>
          </cell>
          <cell r="I156">
            <v>9</v>
          </cell>
          <cell r="J156">
            <v>9</v>
          </cell>
          <cell r="K156">
            <v>18</v>
          </cell>
        </row>
        <row r="157">
          <cell r="H157" t="str">
            <v>105410-P.S.R. HURTADO</v>
          </cell>
          <cell r="I157">
            <v>16</v>
          </cell>
          <cell r="J157">
            <v>16</v>
          </cell>
          <cell r="K157">
            <v>32</v>
          </cell>
        </row>
        <row r="158">
          <cell r="H158" t="str">
            <v>105411-P.S.R. LAS BREAS</v>
          </cell>
          <cell r="I158">
            <v>8</v>
          </cell>
          <cell r="J158">
            <v>11</v>
          </cell>
          <cell r="K158">
            <v>19</v>
          </cell>
        </row>
        <row r="159">
          <cell r="H159" t="str">
            <v>105413-P.S.R. SAMO ALTO</v>
          </cell>
          <cell r="I159">
            <v>28</v>
          </cell>
          <cell r="J159">
            <v>32</v>
          </cell>
          <cell r="K159">
            <v>60</v>
          </cell>
        </row>
        <row r="160">
          <cell r="H160" t="str">
            <v>105414-P.S.R. SERON</v>
          </cell>
          <cell r="I160">
            <v>23</v>
          </cell>
          <cell r="J160">
            <v>22</v>
          </cell>
          <cell r="K160">
            <v>45</v>
          </cell>
        </row>
        <row r="161">
          <cell r="H161" t="str">
            <v>105503-P.S.R. TABAQUEROS</v>
          </cell>
          <cell r="I161">
            <v>8</v>
          </cell>
          <cell r="J161">
            <v>9</v>
          </cell>
          <cell r="K161">
            <v>17</v>
          </cell>
        </row>
        <row r="162">
          <cell r="H162" t="str">
            <v>Total general</v>
          </cell>
          <cell r="I162">
            <v>15072</v>
          </cell>
          <cell r="J162">
            <v>15451</v>
          </cell>
          <cell r="K162">
            <v>30523</v>
          </cell>
        </row>
      </sheetData>
      <sheetData sheetId="1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>
            <v>12</v>
          </cell>
          <cell r="K4" t="str">
            <v>Total general</v>
          </cell>
        </row>
        <row r="5">
          <cell r="H5" t="str">
            <v>04101-LA SERENA</v>
          </cell>
          <cell r="I5">
            <v>6271</v>
          </cell>
          <cell r="J5">
            <v>6488</v>
          </cell>
          <cell r="K5">
            <v>12759</v>
          </cell>
        </row>
        <row r="6">
          <cell r="H6" t="str">
            <v>105300-CES. CARDENAL CARO</v>
          </cell>
          <cell r="I6">
            <v>965</v>
          </cell>
          <cell r="J6">
            <v>1094</v>
          </cell>
          <cell r="K6">
            <v>2059</v>
          </cell>
        </row>
        <row r="7">
          <cell r="H7" t="str">
            <v>105301-CES. LAS COMPAÑIAS</v>
          </cell>
          <cell r="I7">
            <v>806</v>
          </cell>
          <cell r="J7">
            <v>832</v>
          </cell>
          <cell r="K7">
            <v>1638</v>
          </cell>
        </row>
        <row r="8">
          <cell r="H8" t="str">
            <v>105302-CES. PEDRO AGUIRRE C.</v>
          </cell>
          <cell r="I8">
            <v>1018</v>
          </cell>
          <cell r="J8">
            <v>1059</v>
          </cell>
          <cell r="K8">
            <v>2077</v>
          </cell>
        </row>
        <row r="9">
          <cell r="H9" t="str">
            <v>105313-CES. SCHAFFHAUSER</v>
          </cell>
          <cell r="I9">
            <v>1081</v>
          </cell>
          <cell r="J9">
            <v>1078</v>
          </cell>
          <cell r="K9">
            <v>2159</v>
          </cell>
        </row>
        <row r="10">
          <cell r="H10" t="str">
            <v>105319-CES. CARDENAL R.S.H.</v>
          </cell>
          <cell r="I10">
            <v>918</v>
          </cell>
          <cell r="J10">
            <v>929</v>
          </cell>
          <cell r="K10">
            <v>1847</v>
          </cell>
        </row>
        <row r="11">
          <cell r="H11" t="str">
            <v>105325-CESFAM JUAN PABLO II</v>
          </cell>
          <cell r="I11">
            <v>760</v>
          </cell>
          <cell r="J11">
            <v>772</v>
          </cell>
          <cell r="K11">
            <v>1532</v>
          </cell>
        </row>
        <row r="12">
          <cell r="H12" t="str">
            <v xml:space="preserve">105400-P.S.R. ALGARROBITO            </v>
          </cell>
          <cell r="I12">
            <v>284</v>
          </cell>
          <cell r="J12">
            <v>256</v>
          </cell>
          <cell r="K12">
            <v>540</v>
          </cell>
        </row>
        <row r="13">
          <cell r="H13" t="str">
            <v>105401-P.S.R. LAS ROJAS</v>
          </cell>
          <cell r="I13">
            <v>25</v>
          </cell>
          <cell r="J13">
            <v>23</v>
          </cell>
          <cell r="K13">
            <v>48</v>
          </cell>
        </row>
        <row r="14">
          <cell r="H14" t="str">
            <v>105402-P.S.R. EL ROMERO</v>
          </cell>
          <cell r="I14">
            <v>32</v>
          </cell>
          <cell r="J14">
            <v>41</v>
          </cell>
          <cell r="K14">
            <v>73</v>
          </cell>
        </row>
        <row r="15">
          <cell r="H15" t="str">
            <v>105499-P.S.R. LAMBERT</v>
          </cell>
          <cell r="I15">
            <v>41</v>
          </cell>
          <cell r="J15">
            <v>35</v>
          </cell>
          <cell r="K15">
            <v>76</v>
          </cell>
        </row>
        <row r="16">
          <cell r="H16" t="str">
            <v>105700-CECOF VILLA EL INDIO</v>
          </cell>
          <cell r="I16">
            <v>122</v>
          </cell>
          <cell r="J16">
            <v>130</v>
          </cell>
          <cell r="K16">
            <v>252</v>
          </cell>
        </row>
        <row r="17">
          <cell r="H17" t="str">
            <v>105701-CECOF VILLA ALEMANIA</v>
          </cell>
          <cell r="I17">
            <v>84</v>
          </cell>
          <cell r="J17">
            <v>74</v>
          </cell>
          <cell r="K17">
            <v>158</v>
          </cell>
        </row>
        <row r="18">
          <cell r="H18" t="str">
            <v>105702-CECOF VILLA LAMBERT</v>
          </cell>
          <cell r="I18">
            <v>135</v>
          </cell>
          <cell r="J18">
            <v>161</v>
          </cell>
          <cell r="K18">
            <v>296</v>
          </cell>
        </row>
        <row r="19">
          <cell r="H19" t="str">
            <v>200402-CECOF ARCOS DE PINAMAR</v>
          </cell>
          <cell r="I19"/>
          <cell r="J19">
            <v>4</v>
          </cell>
          <cell r="K19">
            <v>4</v>
          </cell>
        </row>
        <row r="20">
          <cell r="H20" t="str">
            <v>04102-COQUIMBO</v>
          </cell>
          <cell r="I20">
            <v>8095</v>
          </cell>
          <cell r="J20">
            <v>7942</v>
          </cell>
          <cell r="K20">
            <v>16037</v>
          </cell>
        </row>
        <row r="21">
          <cell r="H21" t="str">
            <v>105101-HOSPITAL COQUIMBO</v>
          </cell>
          <cell r="I21">
            <v>35</v>
          </cell>
          <cell r="J21">
            <v>35</v>
          </cell>
          <cell r="K21">
            <v>70</v>
          </cell>
        </row>
        <row r="22">
          <cell r="H22" t="str">
            <v>105303-CES. SAN JUAN</v>
          </cell>
          <cell r="I22">
            <v>1014</v>
          </cell>
          <cell r="J22">
            <v>1002</v>
          </cell>
          <cell r="K22">
            <v>2016</v>
          </cell>
        </row>
        <row r="23">
          <cell r="H23" t="str">
            <v>105304-CES. SANTA CECILIA</v>
          </cell>
          <cell r="I23">
            <v>996</v>
          </cell>
          <cell r="J23">
            <v>927</v>
          </cell>
          <cell r="K23">
            <v>1923</v>
          </cell>
        </row>
        <row r="24">
          <cell r="H24" t="str">
            <v>105305-CES. TIERRAS BLANCAS</v>
          </cell>
          <cell r="I24">
            <v>3406</v>
          </cell>
          <cell r="J24">
            <v>3520</v>
          </cell>
          <cell r="K24">
            <v>6926</v>
          </cell>
        </row>
        <row r="25">
          <cell r="H25" t="str">
            <v>105321-CES. RURAL  TONGOY</v>
          </cell>
          <cell r="I25">
            <v>371</v>
          </cell>
          <cell r="J25">
            <v>282</v>
          </cell>
          <cell r="K25">
            <v>653</v>
          </cell>
        </row>
        <row r="26">
          <cell r="H26" t="str">
            <v>105323-CES. DR. SERGIO AGUILAR</v>
          </cell>
          <cell r="I26">
            <v>1538</v>
          </cell>
          <cell r="J26">
            <v>1407</v>
          </cell>
          <cell r="K26">
            <v>2945</v>
          </cell>
        </row>
        <row r="27">
          <cell r="H27" t="str">
            <v xml:space="preserve">105404-P.S.R. EL TANGUE                         </v>
          </cell>
          <cell r="I27">
            <v>10</v>
          </cell>
          <cell r="J27">
            <v>7</v>
          </cell>
          <cell r="K27">
            <v>17</v>
          </cell>
        </row>
        <row r="28">
          <cell r="H28" t="str">
            <v>105405-P.S.R. GUANAQUEROS</v>
          </cell>
          <cell r="I28">
            <v>85</v>
          </cell>
          <cell r="J28">
            <v>93</v>
          </cell>
          <cell r="K28">
            <v>178</v>
          </cell>
        </row>
        <row r="29">
          <cell r="H29" t="str">
            <v>105406-P.S.R. PAN DE AZUCAR</v>
          </cell>
          <cell r="I29">
            <v>352</v>
          </cell>
          <cell r="J29">
            <v>352</v>
          </cell>
          <cell r="K29">
            <v>704</v>
          </cell>
        </row>
        <row r="30">
          <cell r="H30" t="str">
            <v>105407-P.S.R. TAMBILLOS</v>
          </cell>
          <cell r="I30">
            <v>23</v>
          </cell>
          <cell r="J30">
            <v>22</v>
          </cell>
          <cell r="K30">
            <v>45</v>
          </cell>
        </row>
        <row r="31">
          <cell r="H31" t="str">
            <v>105705-CECOF EL ALBA</v>
          </cell>
          <cell r="I31">
            <v>112</v>
          </cell>
          <cell r="J31">
            <v>121</v>
          </cell>
          <cell r="K31">
            <v>233</v>
          </cell>
        </row>
        <row r="32">
          <cell r="H32" t="str">
            <v>200273-CECOF PUNTA MIRA</v>
          </cell>
          <cell r="I32">
            <v>153</v>
          </cell>
          <cell r="J32">
            <v>174</v>
          </cell>
          <cell r="K32">
            <v>327</v>
          </cell>
        </row>
        <row r="33">
          <cell r="H33" t="str">
            <v>04103-ANDACOLLO</v>
          </cell>
          <cell r="I33">
            <v>386</v>
          </cell>
          <cell r="J33">
            <v>367</v>
          </cell>
          <cell r="K33">
            <v>753</v>
          </cell>
        </row>
        <row r="34">
          <cell r="H34" t="str">
            <v>105106-HOSPITAL ANDACOLLO</v>
          </cell>
          <cell r="I34">
            <v>386</v>
          </cell>
          <cell r="J34">
            <v>367</v>
          </cell>
          <cell r="K34">
            <v>753</v>
          </cell>
        </row>
        <row r="35">
          <cell r="H35" t="str">
            <v>04104-LA HIGUERA</v>
          </cell>
          <cell r="I35">
            <v>132</v>
          </cell>
          <cell r="J35">
            <v>165</v>
          </cell>
          <cell r="K35">
            <v>297</v>
          </cell>
        </row>
        <row r="36">
          <cell r="H36" t="str">
            <v>105314-CES. LA HIGUERA</v>
          </cell>
          <cell r="I36">
            <v>52</v>
          </cell>
          <cell r="J36">
            <v>62</v>
          </cell>
          <cell r="K36">
            <v>114</v>
          </cell>
        </row>
        <row r="37">
          <cell r="H37" t="str">
            <v xml:space="preserve">105500-P.S.R. CALETA HORNOS        </v>
          </cell>
          <cell r="I37">
            <v>45</v>
          </cell>
          <cell r="J37">
            <v>48</v>
          </cell>
          <cell r="K37">
            <v>93</v>
          </cell>
        </row>
        <row r="38">
          <cell r="H38" t="str">
            <v>105505-P.S.R. LOS CHOROS</v>
          </cell>
          <cell r="I38">
            <v>28</v>
          </cell>
          <cell r="J38">
            <v>26</v>
          </cell>
          <cell r="K38">
            <v>54</v>
          </cell>
        </row>
        <row r="39">
          <cell r="H39" t="str">
            <v>105506-P.S.R. EL TRAPICHE</v>
          </cell>
          <cell r="I39">
            <v>7</v>
          </cell>
          <cell r="J39">
            <v>29</v>
          </cell>
          <cell r="K39">
            <v>36</v>
          </cell>
        </row>
        <row r="40">
          <cell r="H40" t="str">
            <v>04105-PAIHUANO</v>
          </cell>
          <cell r="I40">
            <v>211</v>
          </cell>
          <cell r="J40">
            <v>225</v>
          </cell>
          <cell r="K40">
            <v>436</v>
          </cell>
        </row>
        <row r="41">
          <cell r="H41" t="str">
            <v>105306-CES. PAIHUANO</v>
          </cell>
          <cell r="I41">
            <v>106</v>
          </cell>
          <cell r="J41">
            <v>111</v>
          </cell>
          <cell r="K41">
            <v>217</v>
          </cell>
        </row>
        <row r="42">
          <cell r="H42" t="str">
            <v>105475-P.S.R. HORCON</v>
          </cell>
          <cell r="I42">
            <v>34</v>
          </cell>
          <cell r="J42">
            <v>38</v>
          </cell>
          <cell r="K42">
            <v>72</v>
          </cell>
        </row>
        <row r="43">
          <cell r="H43" t="str">
            <v>105476-P.S.R. MONTE GRANDE</v>
          </cell>
          <cell r="I43">
            <v>28</v>
          </cell>
          <cell r="J43">
            <v>30</v>
          </cell>
          <cell r="K43">
            <v>58</v>
          </cell>
        </row>
        <row r="44">
          <cell r="H44" t="str">
            <v>105477-P.S.R. PISCO ELQUI</v>
          </cell>
          <cell r="I44">
            <v>43</v>
          </cell>
          <cell r="J44">
            <v>46</v>
          </cell>
          <cell r="K44">
            <v>89</v>
          </cell>
        </row>
        <row r="45">
          <cell r="H45" t="str">
            <v>04106-VICUÑA</v>
          </cell>
          <cell r="I45">
            <v>1219</v>
          </cell>
          <cell r="J45">
            <v>1144</v>
          </cell>
          <cell r="K45">
            <v>2363</v>
          </cell>
        </row>
        <row r="46">
          <cell r="H46" t="str">
            <v>105107-HOSPITAL VICUÑA</v>
          </cell>
          <cell r="I46">
            <v>610</v>
          </cell>
          <cell r="J46">
            <v>578</v>
          </cell>
          <cell r="K46">
            <v>1188</v>
          </cell>
        </row>
        <row r="47">
          <cell r="H47" t="str">
            <v>105467-P.S.R. DIAGUITAS</v>
          </cell>
          <cell r="I47">
            <v>78</v>
          </cell>
          <cell r="J47">
            <v>79</v>
          </cell>
          <cell r="K47">
            <v>157</v>
          </cell>
        </row>
        <row r="48">
          <cell r="H48" t="str">
            <v>105468-P.S.R. EL MOLLE</v>
          </cell>
          <cell r="I48">
            <v>77</v>
          </cell>
          <cell r="J48">
            <v>37</v>
          </cell>
          <cell r="K48">
            <v>114</v>
          </cell>
        </row>
        <row r="49">
          <cell r="H49" t="str">
            <v>105469-P.S.R. EL TAMBO</v>
          </cell>
          <cell r="I49">
            <v>77</v>
          </cell>
          <cell r="J49">
            <v>73</v>
          </cell>
          <cell r="K49">
            <v>150</v>
          </cell>
        </row>
        <row r="50">
          <cell r="H50" t="str">
            <v>105470-P.S.R. HUANTA</v>
          </cell>
          <cell r="I50">
            <v>6</v>
          </cell>
          <cell r="J50">
            <v>4</v>
          </cell>
          <cell r="K50">
            <v>10</v>
          </cell>
        </row>
        <row r="51">
          <cell r="H51" t="str">
            <v>105471-P.S.R. PERALILLO</v>
          </cell>
          <cell r="I51">
            <v>93</v>
          </cell>
          <cell r="J51">
            <v>88</v>
          </cell>
          <cell r="K51">
            <v>181</v>
          </cell>
        </row>
        <row r="52">
          <cell r="H52" t="str">
            <v>105472-P.S.R. RIVADAVIA</v>
          </cell>
          <cell r="I52">
            <v>51</v>
          </cell>
          <cell r="J52">
            <v>53</v>
          </cell>
          <cell r="K52">
            <v>104</v>
          </cell>
        </row>
        <row r="53">
          <cell r="H53" t="str">
            <v>105473-P.S.R. TALCUNA</v>
          </cell>
          <cell r="I53">
            <v>58</v>
          </cell>
          <cell r="J53">
            <v>63</v>
          </cell>
          <cell r="K53">
            <v>121</v>
          </cell>
        </row>
        <row r="54">
          <cell r="H54" t="str">
            <v>105474-P.S.R. CHAPILCA</v>
          </cell>
          <cell r="I54">
            <v>21</v>
          </cell>
          <cell r="J54">
            <v>23</v>
          </cell>
          <cell r="K54">
            <v>44</v>
          </cell>
        </row>
        <row r="55">
          <cell r="H55" t="str">
            <v>105502-P.S.R. CALINGASTA</v>
          </cell>
          <cell r="I55">
            <v>128</v>
          </cell>
          <cell r="J55">
            <v>126</v>
          </cell>
          <cell r="K55">
            <v>254</v>
          </cell>
        </row>
        <row r="56">
          <cell r="H56" t="str">
            <v>105509-P.S.R. GUALLIGUAICA</v>
          </cell>
          <cell r="I56">
            <v>20</v>
          </cell>
          <cell r="J56">
            <v>20</v>
          </cell>
          <cell r="K56">
            <v>40</v>
          </cell>
        </row>
        <row r="57">
          <cell r="H57" t="str">
            <v>04201-ILLAPEL</v>
          </cell>
          <cell r="I57">
            <v>1298</v>
          </cell>
          <cell r="J57">
            <v>1442</v>
          </cell>
          <cell r="K57">
            <v>2740</v>
          </cell>
        </row>
        <row r="58">
          <cell r="H58" t="str">
            <v>105103-HOSPITAL ILLAPEL</v>
          </cell>
          <cell r="I58">
            <v>625</v>
          </cell>
          <cell r="J58">
            <v>673</v>
          </cell>
          <cell r="K58">
            <v>1298</v>
          </cell>
        </row>
        <row r="59">
          <cell r="H59" t="str">
            <v>105326-CESFAM SAN RAFAEL</v>
          </cell>
          <cell r="I59">
            <v>349</v>
          </cell>
          <cell r="J59">
            <v>398</v>
          </cell>
          <cell r="K59">
            <v>747</v>
          </cell>
        </row>
        <row r="60">
          <cell r="H60" t="str">
            <v xml:space="preserve">105443-P.S.R. CARCAMO                   </v>
          </cell>
          <cell r="I60">
            <v>48</v>
          </cell>
          <cell r="J60">
            <v>48</v>
          </cell>
          <cell r="K60">
            <v>96</v>
          </cell>
        </row>
        <row r="61">
          <cell r="H61" t="str">
            <v>105444-P.S.R. HUINTIL</v>
          </cell>
          <cell r="I61">
            <v>33</v>
          </cell>
          <cell r="J61">
            <v>35</v>
          </cell>
          <cell r="K61">
            <v>68</v>
          </cell>
        </row>
        <row r="62">
          <cell r="H62" t="str">
            <v>105445-P.S.R. LIMAHUIDA</v>
          </cell>
          <cell r="I62">
            <v>23</v>
          </cell>
          <cell r="J62">
            <v>28</v>
          </cell>
          <cell r="K62">
            <v>51</v>
          </cell>
        </row>
        <row r="63">
          <cell r="H63" t="str">
            <v>105446-P.S.R. MATANCILLA</v>
          </cell>
          <cell r="I63">
            <v>3</v>
          </cell>
          <cell r="J63">
            <v>5</v>
          </cell>
          <cell r="K63">
            <v>8</v>
          </cell>
        </row>
        <row r="64">
          <cell r="H64" t="str">
            <v>105447-P.S.R. PERALILLO</v>
          </cell>
          <cell r="I64">
            <v>22</v>
          </cell>
          <cell r="J64">
            <v>22</v>
          </cell>
          <cell r="K64">
            <v>44</v>
          </cell>
        </row>
        <row r="65">
          <cell r="H65" t="str">
            <v>105448-P.S.R. SANTA VIRGINIA</v>
          </cell>
          <cell r="I65">
            <v>36</v>
          </cell>
          <cell r="J65">
            <v>37</v>
          </cell>
          <cell r="K65">
            <v>73</v>
          </cell>
        </row>
        <row r="66">
          <cell r="H66" t="str">
            <v>105449-P.S.R. TUNGA NORTE</v>
          </cell>
          <cell r="I66">
            <v>11</v>
          </cell>
          <cell r="J66">
            <v>8</v>
          </cell>
          <cell r="K66">
            <v>19</v>
          </cell>
        </row>
        <row r="67">
          <cell r="H67" t="str">
            <v>105485-P.S.R. PLAN DE HORNOS</v>
          </cell>
          <cell r="I67">
            <v>47</v>
          </cell>
          <cell r="J67">
            <v>46</v>
          </cell>
          <cell r="K67">
            <v>93</v>
          </cell>
        </row>
        <row r="68">
          <cell r="H68" t="str">
            <v>105486-P.S.R. TUNGA SUR</v>
          </cell>
          <cell r="I68">
            <v>18</v>
          </cell>
          <cell r="J68">
            <v>20</v>
          </cell>
          <cell r="K68">
            <v>38</v>
          </cell>
        </row>
        <row r="69">
          <cell r="H69" t="str">
            <v>105487-P.S.R. CAÑAS UNO</v>
          </cell>
          <cell r="I69">
            <v>39</v>
          </cell>
          <cell r="J69">
            <v>76</v>
          </cell>
          <cell r="K69">
            <v>115</v>
          </cell>
        </row>
        <row r="70">
          <cell r="H70" t="str">
            <v>105496-P.S.R. PINTACURA SUR</v>
          </cell>
          <cell r="I70">
            <v>20</v>
          </cell>
          <cell r="J70">
            <v>21</v>
          </cell>
          <cell r="K70">
            <v>41</v>
          </cell>
        </row>
        <row r="71">
          <cell r="H71" t="str">
            <v>105504-P.S.R. SOCAVON</v>
          </cell>
          <cell r="I71">
            <v>24</v>
          </cell>
          <cell r="J71">
            <v>25</v>
          </cell>
          <cell r="K71">
            <v>49</v>
          </cell>
        </row>
        <row r="72">
          <cell r="H72" t="str">
            <v>04202-CANELA</v>
          </cell>
          <cell r="I72">
            <v>467</v>
          </cell>
          <cell r="J72">
            <v>496</v>
          </cell>
          <cell r="K72">
            <v>963</v>
          </cell>
        </row>
        <row r="73">
          <cell r="H73" t="str">
            <v>105309-CES. RURAL CANELA</v>
          </cell>
          <cell r="I73">
            <v>215</v>
          </cell>
          <cell r="J73">
            <v>237</v>
          </cell>
          <cell r="K73">
            <v>452</v>
          </cell>
        </row>
        <row r="74">
          <cell r="H74" t="str">
            <v xml:space="preserve">105450-P.S.R. MINCHA NORTE            </v>
          </cell>
          <cell r="I74">
            <v>100</v>
          </cell>
          <cell r="J74">
            <v>104</v>
          </cell>
          <cell r="K74">
            <v>204</v>
          </cell>
        </row>
        <row r="75">
          <cell r="H75" t="str">
            <v>105451-P.S.R. AGUA FRIA</v>
          </cell>
          <cell r="I75">
            <v>22</v>
          </cell>
          <cell r="J75">
            <v>21</v>
          </cell>
          <cell r="K75">
            <v>43</v>
          </cell>
        </row>
        <row r="76">
          <cell r="H76" t="str">
            <v>105482-P.S.R. CANELA ALTA</v>
          </cell>
          <cell r="I76">
            <v>51</v>
          </cell>
          <cell r="J76">
            <v>46</v>
          </cell>
          <cell r="K76">
            <v>97</v>
          </cell>
        </row>
        <row r="77">
          <cell r="H77" t="str">
            <v>105483-P.S.R. LOS RULOS</v>
          </cell>
          <cell r="I77">
            <v>9</v>
          </cell>
          <cell r="J77">
            <v>9</v>
          </cell>
          <cell r="K77">
            <v>18</v>
          </cell>
        </row>
        <row r="78">
          <cell r="H78" t="str">
            <v>105484-P.S.R. HUENTELAUQUEN</v>
          </cell>
          <cell r="I78">
            <v>37</v>
          </cell>
          <cell r="J78">
            <v>46</v>
          </cell>
          <cell r="K78">
            <v>83</v>
          </cell>
        </row>
        <row r="79">
          <cell r="H79" t="str">
            <v>105488-P.S.R. ESPIRITU SANTO</v>
          </cell>
          <cell r="I79">
            <v>10</v>
          </cell>
          <cell r="J79">
            <v>8</v>
          </cell>
          <cell r="K79">
            <v>18</v>
          </cell>
        </row>
        <row r="80">
          <cell r="H80" t="str">
            <v>105493-P.S.R. MINCHA SUR</v>
          </cell>
          <cell r="I80">
            <v>13</v>
          </cell>
          <cell r="J80">
            <v>13</v>
          </cell>
          <cell r="K80">
            <v>26</v>
          </cell>
        </row>
        <row r="81">
          <cell r="H81" t="str">
            <v>105497-P.S.R. JABONERIA</v>
          </cell>
          <cell r="I81">
            <v>5</v>
          </cell>
          <cell r="J81">
            <v>7</v>
          </cell>
          <cell r="K81">
            <v>12</v>
          </cell>
        </row>
        <row r="82">
          <cell r="H82" t="str">
            <v>105498-P.S.R. QUEBRADA DE LINARES</v>
          </cell>
          <cell r="I82">
            <v>5</v>
          </cell>
          <cell r="J82">
            <v>5</v>
          </cell>
          <cell r="K82">
            <v>10</v>
          </cell>
        </row>
        <row r="83">
          <cell r="H83" t="str">
            <v>04203-LOS VILOS</v>
          </cell>
          <cell r="I83">
            <v>871</v>
          </cell>
          <cell r="J83">
            <v>870</v>
          </cell>
          <cell r="K83">
            <v>1741</v>
          </cell>
        </row>
        <row r="84">
          <cell r="H84" t="str">
            <v>105108-HOSPITAL LOS VILOS</v>
          </cell>
          <cell r="I84">
            <v>604</v>
          </cell>
          <cell r="J84">
            <v>582</v>
          </cell>
          <cell r="K84">
            <v>1186</v>
          </cell>
        </row>
        <row r="85">
          <cell r="H85" t="str">
            <v xml:space="preserve">105478-P.S.R. CAIMANES                   </v>
          </cell>
          <cell r="I85">
            <v>123</v>
          </cell>
          <cell r="J85">
            <v>121</v>
          </cell>
          <cell r="K85">
            <v>244</v>
          </cell>
        </row>
        <row r="86">
          <cell r="H86" t="str">
            <v>105479-P.S.R. GUANGUALI</v>
          </cell>
          <cell r="I86">
            <v>37</v>
          </cell>
          <cell r="J86">
            <v>40</v>
          </cell>
          <cell r="K86">
            <v>77</v>
          </cell>
        </row>
        <row r="87">
          <cell r="H87" t="str">
            <v>105480-P.S.R. QUILIMARI</v>
          </cell>
          <cell r="I87">
            <v>59</v>
          </cell>
          <cell r="J87">
            <v>72</v>
          </cell>
          <cell r="K87">
            <v>131</v>
          </cell>
        </row>
        <row r="88">
          <cell r="H88" t="str">
            <v>105481-P.S.R. TILAMA</v>
          </cell>
          <cell r="I88">
            <v>21</v>
          </cell>
          <cell r="J88">
            <v>25</v>
          </cell>
          <cell r="K88">
            <v>46</v>
          </cell>
        </row>
        <row r="89">
          <cell r="H89" t="str">
            <v>105511-P.S.R. LOS CONDORES</v>
          </cell>
          <cell r="I89">
            <v>27</v>
          </cell>
          <cell r="J89">
            <v>30</v>
          </cell>
          <cell r="K89">
            <v>57</v>
          </cell>
        </row>
        <row r="90">
          <cell r="H90" t="str">
            <v>04204-SALAMANCA</v>
          </cell>
          <cell r="I90">
            <v>1229</v>
          </cell>
          <cell r="J90">
            <v>1233</v>
          </cell>
          <cell r="K90">
            <v>2462</v>
          </cell>
        </row>
        <row r="91">
          <cell r="H91" t="str">
            <v>105104-HOSPITAL SALAMANCA</v>
          </cell>
          <cell r="I91">
            <v>528</v>
          </cell>
          <cell r="J91">
            <v>519</v>
          </cell>
          <cell r="K91">
            <v>1047</v>
          </cell>
        </row>
        <row r="92">
          <cell r="H92" t="str">
            <v xml:space="preserve">105452-P.S.R. CUNCUMEN                 </v>
          </cell>
          <cell r="I92">
            <v>322</v>
          </cell>
          <cell r="J92">
            <v>314</v>
          </cell>
          <cell r="K92">
            <v>636</v>
          </cell>
        </row>
        <row r="93">
          <cell r="H93" t="str">
            <v>105453-P.S.R. TRANQUILLA</v>
          </cell>
          <cell r="I93">
            <v>45</v>
          </cell>
          <cell r="J93">
            <v>47</v>
          </cell>
          <cell r="K93">
            <v>92</v>
          </cell>
        </row>
        <row r="94">
          <cell r="H94" t="str">
            <v>105454-P.S.R. CUNLAGUA</v>
          </cell>
          <cell r="I94">
            <v>17</v>
          </cell>
          <cell r="J94">
            <v>17</v>
          </cell>
          <cell r="K94">
            <v>34</v>
          </cell>
        </row>
        <row r="95">
          <cell r="H95" t="str">
            <v>105455-P.S.R. CHILLEPIN</v>
          </cell>
          <cell r="I95">
            <v>54</v>
          </cell>
          <cell r="J95">
            <v>59</v>
          </cell>
          <cell r="K95">
            <v>113</v>
          </cell>
        </row>
        <row r="96">
          <cell r="H96" t="str">
            <v>105456-P.S.R. LLIMPO</v>
          </cell>
          <cell r="I96">
            <v>56</v>
          </cell>
          <cell r="J96">
            <v>61</v>
          </cell>
          <cell r="K96">
            <v>117</v>
          </cell>
        </row>
        <row r="97">
          <cell r="H97" t="str">
            <v>105457-P.S.R. SAN AGUSTIN</v>
          </cell>
          <cell r="I97">
            <v>47</v>
          </cell>
          <cell r="J97">
            <v>47</v>
          </cell>
          <cell r="K97">
            <v>94</v>
          </cell>
        </row>
        <row r="98">
          <cell r="H98" t="str">
            <v>105458-P.S.R. TAHUINCO</v>
          </cell>
          <cell r="I98">
            <v>40</v>
          </cell>
          <cell r="J98">
            <v>43</v>
          </cell>
          <cell r="K98">
            <v>83</v>
          </cell>
        </row>
        <row r="99">
          <cell r="H99" t="str">
            <v>105491-P.S.R. QUELEN BAJO</v>
          </cell>
          <cell r="I99">
            <v>48</v>
          </cell>
          <cell r="J99">
            <v>49</v>
          </cell>
          <cell r="K99">
            <v>97</v>
          </cell>
        </row>
        <row r="100">
          <cell r="H100" t="str">
            <v>105492-P.S.R. CAMISA</v>
          </cell>
          <cell r="I100">
            <v>36</v>
          </cell>
          <cell r="J100">
            <v>35</v>
          </cell>
          <cell r="K100">
            <v>71</v>
          </cell>
        </row>
        <row r="101">
          <cell r="H101" t="str">
            <v>105501-P.S.R. ARBOLEDA GRANDE</v>
          </cell>
          <cell r="I101">
            <v>36</v>
          </cell>
          <cell r="J101">
            <v>42</v>
          </cell>
          <cell r="K101">
            <v>78</v>
          </cell>
        </row>
        <row r="102">
          <cell r="H102" t="str">
            <v>04301-OVALLE</v>
          </cell>
          <cell r="I102">
            <v>4393</v>
          </cell>
          <cell r="J102">
            <v>4216</v>
          </cell>
          <cell r="K102">
            <v>8609</v>
          </cell>
        </row>
        <row r="103">
          <cell r="H103" t="str">
            <v>105315-CES. RURAL C. DE TAMAYA</v>
          </cell>
          <cell r="I103">
            <v>283</v>
          </cell>
          <cell r="J103">
            <v>293</v>
          </cell>
          <cell r="K103">
            <v>576</v>
          </cell>
        </row>
        <row r="104">
          <cell r="H104" t="str">
            <v>105317-CES. JORGE JORDAN D.</v>
          </cell>
          <cell r="I104">
            <v>1162</v>
          </cell>
          <cell r="J104">
            <v>1142</v>
          </cell>
          <cell r="K104">
            <v>2304</v>
          </cell>
        </row>
        <row r="105">
          <cell r="H105" t="str">
            <v>105322-CES. MARCOS MACUADA</v>
          </cell>
          <cell r="I105">
            <v>1395</v>
          </cell>
          <cell r="J105">
            <v>1379</v>
          </cell>
          <cell r="K105">
            <v>2774</v>
          </cell>
        </row>
        <row r="106">
          <cell r="H106" t="str">
            <v>105324-CES. SOTAQUI</v>
          </cell>
          <cell r="I106">
            <v>245</v>
          </cell>
          <cell r="J106">
            <v>249</v>
          </cell>
          <cell r="K106">
            <v>494</v>
          </cell>
        </row>
        <row r="107">
          <cell r="H107" t="str">
            <v>105415-P.S.R. BARRAZA</v>
          </cell>
          <cell r="I107">
            <v>80</v>
          </cell>
          <cell r="J107">
            <v>75</v>
          </cell>
          <cell r="K107">
            <v>155</v>
          </cell>
        </row>
        <row r="108">
          <cell r="H108" t="str">
            <v xml:space="preserve">105416-P.S.R. CAMARICO                  </v>
          </cell>
          <cell r="I108">
            <v>189</v>
          </cell>
          <cell r="J108">
            <v>105</v>
          </cell>
          <cell r="K108">
            <v>294</v>
          </cell>
        </row>
        <row r="109">
          <cell r="H109" t="str">
            <v>105417-P.S.R. ALCONES BAJOS</v>
          </cell>
          <cell r="I109">
            <v>50</v>
          </cell>
          <cell r="J109">
            <v>52</v>
          </cell>
          <cell r="K109">
            <v>102</v>
          </cell>
        </row>
        <row r="110">
          <cell r="H110" t="str">
            <v>105419-P.S.R. LAS SOSSAS</v>
          </cell>
          <cell r="I110">
            <v>29</v>
          </cell>
          <cell r="J110">
            <v>30</v>
          </cell>
          <cell r="K110">
            <v>59</v>
          </cell>
        </row>
        <row r="111">
          <cell r="H111" t="str">
            <v>105420-P.S.R. LIMARI</v>
          </cell>
          <cell r="I111">
            <v>153</v>
          </cell>
          <cell r="J111"/>
          <cell r="K111">
            <v>153</v>
          </cell>
        </row>
        <row r="112">
          <cell r="H112" t="str">
            <v>105422-P.S.R. HORNILLOS</v>
          </cell>
          <cell r="I112">
            <v>28</v>
          </cell>
          <cell r="J112">
            <v>27</v>
          </cell>
          <cell r="K112">
            <v>55</v>
          </cell>
        </row>
        <row r="113">
          <cell r="H113" t="str">
            <v>105437-P.S.R. CHALINGA</v>
          </cell>
          <cell r="I113">
            <v>48</v>
          </cell>
          <cell r="J113">
            <v>43</v>
          </cell>
          <cell r="K113">
            <v>91</v>
          </cell>
        </row>
        <row r="114">
          <cell r="H114" t="str">
            <v>105439-P.S.R. CERRO BLANCO</v>
          </cell>
          <cell r="I114">
            <v>17</v>
          </cell>
          <cell r="J114">
            <v>17</v>
          </cell>
          <cell r="K114">
            <v>34</v>
          </cell>
        </row>
        <row r="115">
          <cell r="H115" t="str">
            <v>105507-P.S.R. HUAMALATA</v>
          </cell>
          <cell r="I115">
            <v>102</v>
          </cell>
          <cell r="J115">
            <v>89</v>
          </cell>
          <cell r="K115">
            <v>191</v>
          </cell>
        </row>
        <row r="116">
          <cell r="H116" t="str">
            <v>105510-P.S.R. RECOLETA</v>
          </cell>
          <cell r="I116">
            <v>88</v>
          </cell>
          <cell r="J116">
            <v>88</v>
          </cell>
          <cell r="K116">
            <v>176</v>
          </cell>
        </row>
        <row r="117">
          <cell r="H117" t="str">
            <v>105722-CECOF SAN JOSE DE LA DEHESA</v>
          </cell>
          <cell r="I117">
            <v>266</v>
          </cell>
          <cell r="J117">
            <v>280</v>
          </cell>
          <cell r="K117">
            <v>546</v>
          </cell>
        </row>
        <row r="118">
          <cell r="H118" t="str">
            <v>105723-CECOF LIMARI</v>
          </cell>
          <cell r="I118">
            <v>163</v>
          </cell>
          <cell r="J118">
            <v>162</v>
          </cell>
          <cell r="K118">
            <v>325</v>
          </cell>
        </row>
        <row r="119">
          <cell r="H119" t="str">
            <v>200258-CECOF LOS COPIHUES</v>
          </cell>
          <cell r="I119">
            <v>95</v>
          </cell>
          <cell r="J119">
            <v>126</v>
          </cell>
          <cell r="K119">
            <v>221</v>
          </cell>
        </row>
        <row r="120">
          <cell r="H120" t="str">
            <v>200367-CECOF COLONIA LIMARÍ</v>
          </cell>
          <cell r="I120"/>
          <cell r="J120">
            <v>59</v>
          </cell>
          <cell r="K120">
            <v>59</v>
          </cell>
        </row>
        <row r="121">
          <cell r="H121" t="str">
            <v>04302-COMBARBALÁ</v>
          </cell>
          <cell r="I121">
            <v>595</v>
          </cell>
          <cell r="J121">
            <v>583</v>
          </cell>
          <cell r="K121">
            <v>1178</v>
          </cell>
        </row>
        <row r="122">
          <cell r="H122" t="str">
            <v>105105-HOSPITAL COMBARBALÁ</v>
          </cell>
          <cell r="I122">
            <v>260</v>
          </cell>
          <cell r="J122">
            <v>265</v>
          </cell>
          <cell r="K122">
            <v>525</v>
          </cell>
        </row>
        <row r="123">
          <cell r="H123" t="str">
            <v>105433-P.S.R. SAN LORENZO</v>
          </cell>
          <cell r="I123">
            <v>2</v>
          </cell>
          <cell r="J123">
            <v>2</v>
          </cell>
          <cell r="K123">
            <v>4</v>
          </cell>
        </row>
        <row r="124">
          <cell r="H124" t="str">
            <v>105434-P.S.R. SAN MARCOS</v>
          </cell>
          <cell r="I124">
            <v>45</v>
          </cell>
          <cell r="J124">
            <v>47</v>
          </cell>
          <cell r="K124">
            <v>92</v>
          </cell>
        </row>
        <row r="125">
          <cell r="H125" t="str">
            <v>105441-P.S.R. MANQUEHUA</v>
          </cell>
          <cell r="I125">
            <v>25</v>
          </cell>
          <cell r="J125">
            <v>25</v>
          </cell>
          <cell r="K125">
            <v>50</v>
          </cell>
        </row>
        <row r="126">
          <cell r="H126" t="str">
            <v xml:space="preserve">105459-P.S.R. BARRANCAS                </v>
          </cell>
          <cell r="I126">
            <v>34</v>
          </cell>
          <cell r="J126">
            <v>30</v>
          </cell>
          <cell r="K126">
            <v>64</v>
          </cell>
        </row>
        <row r="127">
          <cell r="H127" t="str">
            <v>105460-P.S.R. COGOTI 18</v>
          </cell>
          <cell r="I127">
            <v>52</v>
          </cell>
          <cell r="J127">
            <v>59</v>
          </cell>
          <cell r="K127">
            <v>111</v>
          </cell>
        </row>
        <row r="128">
          <cell r="H128" t="str">
            <v>105461-P.S.R. EL HUACHO</v>
          </cell>
          <cell r="I128">
            <v>10</v>
          </cell>
          <cell r="J128">
            <v>9</v>
          </cell>
          <cell r="K128">
            <v>19</v>
          </cell>
        </row>
        <row r="129">
          <cell r="H129" t="str">
            <v>105462-P.S.R. EL SAUCE</v>
          </cell>
          <cell r="I129">
            <v>25</v>
          </cell>
          <cell r="J129">
            <v>25</v>
          </cell>
          <cell r="K129">
            <v>50</v>
          </cell>
        </row>
        <row r="130">
          <cell r="H130" t="str">
            <v>105463-P.S.R. QUILITAPIA</v>
          </cell>
          <cell r="I130">
            <v>63</v>
          </cell>
          <cell r="J130">
            <v>39</v>
          </cell>
          <cell r="K130">
            <v>102</v>
          </cell>
        </row>
        <row r="131">
          <cell r="H131" t="str">
            <v>105464-P.S.R. LA LIGUA</v>
          </cell>
          <cell r="I131">
            <v>27</v>
          </cell>
          <cell r="J131">
            <v>30</v>
          </cell>
          <cell r="K131">
            <v>57</v>
          </cell>
        </row>
        <row r="132">
          <cell r="H132" t="str">
            <v>105465-P.S.R. RAMADILLA</v>
          </cell>
          <cell r="I132">
            <v>20</v>
          </cell>
          <cell r="J132">
            <v>20</v>
          </cell>
          <cell r="K132">
            <v>40</v>
          </cell>
        </row>
        <row r="133">
          <cell r="H133" t="str">
            <v>105466-P.S.R. VALLE HERMOSO</v>
          </cell>
          <cell r="I133">
            <v>14</v>
          </cell>
          <cell r="J133">
            <v>14</v>
          </cell>
          <cell r="K133">
            <v>28</v>
          </cell>
        </row>
        <row r="134">
          <cell r="H134" t="str">
            <v>105490-P.S.R. EL DURAZNO</v>
          </cell>
          <cell r="I134">
            <v>18</v>
          </cell>
          <cell r="J134">
            <v>18</v>
          </cell>
          <cell r="K134">
            <v>36</v>
          </cell>
        </row>
        <row r="135">
          <cell r="H135" t="str">
            <v>04303-MONTE PATRIA</v>
          </cell>
          <cell r="I135">
            <v>1320</v>
          </cell>
          <cell r="J135">
            <v>1381</v>
          </cell>
          <cell r="K135">
            <v>2701</v>
          </cell>
        </row>
        <row r="136">
          <cell r="H136" t="str">
            <v>105307-CES. RURAL MONTE PATRIA</v>
          </cell>
          <cell r="I136">
            <v>340</v>
          </cell>
          <cell r="J136">
            <v>370</v>
          </cell>
          <cell r="K136">
            <v>710</v>
          </cell>
        </row>
        <row r="137">
          <cell r="H137" t="str">
            <v>105311-CES. RURAL CHAÑARAL ALTO</v>
          </cell>
          <cell r="I137">
            <v>191</v>
          </cell>
          <cell r="J137">
            <v>192</v>
          </cell>
          <cell r="K137">
            <v>383</v>
          </cell>
        </row>
        <row r="138">
          <cell r="H138" t="str">
            <v>105312-CES. RURAL CAREN</v>
          </cell>
          <cell r="I138">
            <v>128</v>
          </cell>
          <cell r="J138">
            <v>130</v>
          </cell>
          <cell r="K138">
            <v>258</v>
          </cell>
        </row>
        <row r="139">
          <cell r="H139" t="str">
            <v>105318-CES. RURAL EL PALQUI</v>
          </cell>
          <cell r="I139">
            <v>371</v>
          </cell>
          <cell r="J139">
            <v>383</v>
          </cell>
          <cell r="K139">
            <v>754</v>
          </cell>
        </row>
        <row r="140">
          <cell r="H140" t="str">
            <v>105425-P.S.R. CHILECITO</v>
          </cell>
          <cell r="I140">
            <v>12</v>
          </cell>
          <cell r="J140">
            <v>20</v>
          </cell>
          <cell r="K140">
            <v>32</v>
          </cell>
        </row>
        <row r="141">
          <cell r="H141" t="str">
            <v>105427-P.S.R. HACIENDA VALDIVIA</v>
          </cell>
          <cell r="I141">
            <v>42</v>
          </cell>
          <cell r="J141">
            <v>44</v>
          </cell>
          <cell r="K141">
            <v>86</v>
          </cell>
        </row>
        <row r="142">
          <cell r="H142" t="str">
            <v>105428-P.S.R. HUATULAME</v>
          </cell>
          <cell r="I142">
            <v>38</v>
          </cell>
          <cell r="J142">
            <v>41</v>
          </cell>
          <cell r="K142">
            <v>79</v>
          </cell>
        </row>
        <row r="143">
          <cell r="H143" t="str">
            <v>105430-P.S.R. MIALQUI</v>
          </cell>
          <cell r="I143">
            <v>15</v>
          </cell>
          <cell r="J143">
            <v>18</v>
          </cell>
          <cell r="K143">
            <v>33</v>
          </cell>
        </row>
        <row r="144">
          <cell r="H144" t="str">
            <v>105431-P.S.R. PEDREGAL</v>
          </cell>
          <cell r="I144">
            <v>35</v>
          </cell>
          <cell r="J144">
            <v>32</v>
          </cell>
          <cell r="K144">
            <v>67</v>
          </cell>
        </row>
        <row r="145">
          <cell r="H145" t="str">
            <v>105432-P.S.R. RAPEL</v>
          </cell>
          <cell r="I145">
            <v>62</v>
          </cell>
          <cell r="J145">
            <v>63</v>
          </cell>
          <cell r="K145">
            <v>125</v>
          </cell>
        </row>
        <row r="146">
          <cell r="H146" t="str">
            <v>105435-P.S.R. TULAHUEN</v>
          </cell>
          <cell r="I146">
            <v>51</v>
          </cell>
          <cell r="J146">
            <v>52</v>
          </cell>
          <cell r="K146">
            <v>103</v>
          </cell>
        </row>
        <row r="147">
          <cell r="H147" t="str">
            <v>105436-P.S.R. EL MAITEN</v>
          </cell>
          <cell r="I147">
            <v>16</v>
          </cell>
          <cell r="J147">
            <v>16</v>
          </cell>
          <cell r="K147">
            <v>32</v>
          </cell>
        </row>
        <row r="148">
          <cell r="H148" t="str">
            <v>105489-P.S.R. RAMADAS DE TULAHUEN</v>
          </cell>
          <cell r="I148">
            <v>19</v>
          </cell>
          <cell r="J148">
            <v>20</v>
          </cell>
          <cell r="K148">
            <v>39</v>
          </cell>
        </row>
        <row r="149">
          <cell r="H149" t="str">
            <v>04304-PUNITAQUI</v>
          </cell>
          <cell r="I149">
            <v>694</v>
          </cell>
          <cell r="J149">
            <v>588</v>
          </cell>
          <cell r="K149">
            <v>1282</v>
          </cell>
        </row>
        <row r="150">
          <cell r="H150" t="str">
            <v>105308-CES. RURAL PUNITAQUI</v>
          </cell>
          <cell r="I150">
            <v>594</v>
          </cell>
          <cell r="J150">
            <v>484</v>
          </cell>
          <cell r="K150">
            <v>1078</v>
          </cell>
        </row>
        <row r="151">
          <cell r="H151" t="str">
            <v>105440-P.S.R. DIVISADERO</v>
          </cell>
          <cell r="I151">
            <v>79</v>
          </cell>
          <cell r="J151">
            <v>83</v>
          </cell>
          <cell r="K151">
            <v>162</v>
          </cell>
        </row>
        <row r="152">
          <cell r="H152" t="str">
            <v>105442-P.S.R. SAN PEDRO DE QUILES</v>
          </cell>
          <cell r="I152">
            <v>8</v>
          </cell>
          <cell r="J152">
            <v>9</v>
          </cell>
          <cell r="K152">
            <v>17</v>
          </cell>
        </row>
        <row r="153">
          <cell r="H153" t="str">
            <v xml:space="preserve">105508-P.S.R. EL PARRAL DE QUILES  </v>
          </cell>
          <cell r="I153">
            <v>13</v>
          </cell>
          <cell r="J153">
            <v>12</v>
          </cell>
          <cell r="K153">
            <v>25</v>
          </cell>
        </row>
        <row r="154">
          <cell r="H154" t="str">
            <v>04305-RIO HURTADO</v>
          </cell>
          <cell r="I154">
            <v>251</v>
          </cell>
          <cell r="J154">
            <v>251</v>
          </cell>
          <cell r="K154">
            <v>502</v>
          </cell>
        </row>
        <row r="155">
          <cell r="H155" t="str">
            <v>105310-CES. RURAL PICHASCA</v>
          </cell>
          <cell r="I155">
            <v>107</v>
          </cell>
          <cell r="J155">
            <v>111</v>
          </cell>
          <cell r="K155">
            <v>218</v>
          </cell>
        </row>
        <row r="156">
          <cell r="H156" t="str">
            <v>105409-P.S.R. EL CHAÑAR</v>
          </cell>
          <cell r="I156">
            <v>6</v>
          </cell>
          <cell r="J156">
            <v>8</v>
          </cell>
          <cell r="K156">
            <v>14</v>
          </cell>
        </row>
        <row r="157">
          <cell r="H157" t="str">
            <v>105410-P.S.R. HURTADO</v>
          </cell>
          <cell r="I157">
            <v>29</v>
          </cell>
          <cell r="J157">
            <v>27</v>
          </cell>
          <cell r="K157">
            <v>56</v>
          </cell>
        </row>
        <row r="158">
          <cell r="H158" t="str">
            <v>105411-P.S.R. LAS BREAS</v>
          </cell>
          <cell r="I158">
            <v>13</v>
          </cell>
          <cell r="J158">
            <v>13</v>
          </cell>
          <cell r="K158">
            <v>26</v>
          </cell>
        </row>
        <row r="159">
          <cell r="H159" t="str">
            <v>105413-P.S.R. SAMO ALTO</v>
          </cell>
          <cell r="I159">
            <v>42</v>
          </cell>
          <cell r="J159">
            <v>42</v>
          </cell>
          <cell r="K159">
            <v>84</v>
          </cell>
        </row>
        <row r="160">
          <cell r="H160" t="str">
            <v>105414-P.S.R. SERON</v>
          </cell>
          <cell r="I160">
            <v>35</v>
          </cell>
          <cell r="J160">
            <v>35</v>
          </cell>
          <cell r="K160">
            <v>70</v>
          </cell>
        </row>
        <row r="161">
          <cell r="H161" t="str">
            <v>105503-P.S.R. TABAQUEROS</v>
          </cell>
          <cell r="I161">
            <v>19</v>
          </cell>
          <cell r="J161">
            <v>15</v>
          </cell>
          <cell r="K161">
            <v>34</v>
          </cell>
        </row>
        <row r="162">
          <cell r="H162" t="str">
            <v>Total general</v>
          </cell>
          <cell r="I162">
            <v>27432</v>
          </cell>
          <cell r="J162">
            <v>27391</v>
          </cell>
          <cell r="K162">
            <v>54823</v>
          </cell>
        </row>
      </sheetData>
      <sheetData sheetId="2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>
            <v>12</v>
          </cell>
          <cell r="K4" t="str">
            <v>Total general</v>
          </cell>
        </row>
        <row r="5">
          <cell r="H5" t="str">
            <v>04101-LA SERENA</v>
          </cell>
          <cell r="I5">
            <v>2117</v>
          </cell>
          <cell r="J5">
            <v>2054</v>
          </cell>
          <cell r="K5">
            <v>4171</v>
          </cell>
        </row>
        <row r="6">
          <cell r="H6" t="str">
            <v>105300-CES. CARDENAL CARO</v>
          </cell>
          <cell r="I6">
            <v>271</v>
          </cell>
          <cell r="J6">
            <v>218</v>
          </cell>
          <cell r="K6">
            <v>489</v>
          </cell>
        </row>
        <row r="7">
          <cell r="H7" t="str">
            <v>105301-CES. LAS COMPAÑIAS</v>
          </cell>
          <cell r="I7">
            <v>261</v>
          </cell>
          <cell r="J7">
            <v>260</v>
          </cell>
          <cell r="K7">
            <v>521</v>
          </cell>
        </row>
        <row r="8">
          <cell r="H8" t="str">
            <v>105302-CES. PEDRO AGUIRRE C.</v>
          </cell>
          <cell r="I8">
            <v>363</v>
          </cell>
          <cell r="J8">
            <v>340</v>
          </cell>
          <cell r="K8">
            <v>703</v>
          </cell>
        </row>
        <row r="9">
          <cell r="H9" t="str">
            <v>105313-CES. SCHAFFHAUSER</v>
          </cell>
          <cell r="I9">
            <v>300</v>
          </cell>
          <cell r="J9">
            <v>312</v>
          </cell>
          <cell r="K9">
            <v>612</v>
          </cell>
        </row>
        <row r="10">
          <cell r="H10" t="str">
            <v>105319-CES. CARDENAL R.S.H.</v>
          </cell>
          <cell r="I10">
            <v>354</v>
          </cell>
          <cell r="J10">
            <v>343</v>
          </cell>
          <cell r="K10">
            <v>697</v>
          </cell>
        </row>
        <row r="11">
          <cell r="H11" t="str">
            <v>105325-CESFAM JUAN PABLO II</v>
          </cell>
          <cell r="I11">
            <v>405</v>
          </cell>
          <cell r="J11">
            <v>413</v>
          </cell>
          <cell r="K11">
            <v>818</v>
          </cell>
        </row>
        <row r="12">
          <cell r="H12" t="str">
            <v xml:space="preserve">105400-P.S.R. ALGARROBITO            </v>
          </cell>
          <cell r="I12">
            <v>37</v>
          </cell>
          <cell r="J12">
            <v>39</v>
          </cell>
          <cell r="K12">
            <v>76</v>
          </cell>
        </row>
        <row r="13">
          <cell r="H13" t="str">
            <v>105401-P.S.R. LAS ROJAS</v>
          </cell>
          <cell r="I13">
            <v>10</v>
          </cell>
          <cell r="J13">
            <v>9</v>
          </cell>
          <cell r="K13">
            <v>19</v>
          </cell>
        </row>
        <row r="14">
          <cell r="H14" t="str">
            <v>105402-P.S.R. EL ROMERO</v>
          </cell>
          <cell r="I14">
            <v>5</v>
          </cell>
          <cell r="J14">
            <v>8</v>
          </cell>
          <cell r="K14">
            <v>13</v>
          </cell>
        </row>
        <row r="15">
          <cell r="H15" t="str">
            <v>105499-P.S.R. LAMBERT</v>
          </cell>
          <cell r="I15">
            <v>14</v>
          </cell>
          <cell r="J15">
            <v>20</v>
          </cell>
          <cell r="K15">
            <v>34</v>
          </cell>
        </row>
        <row r="16">
          <cell r="H16" t="str">
            <v>105700-CECOF VILLA EL INDIO</v>
          </cell>
          <cell r="I16">
            <v>24</v>
          </cell>
          <cell r="J16">
            <v>28</v>
          </cell>
          <cell r="K16">
            <v>52</v>
          </cell>
        </row>
        <row r="17">
          <cell r="H17" t="str">
            <v>105701-CECOF VILLA ALEMANIA</v>
          </cell>
          <cell r="I17">
            <v>18</v>
          </cell>
          <cell r="J17">
            <v>16</v>
          </cell>
          <cell r="K17">
            <v>34</v>
          </cell>
        </row>
        <row r="18">
          <cell r="H18" t="str">
            <v>105702-CECOF VILLA LAMBERT</v>
          </cell>
          <cell r="I18">
            <v>55</v>
          </cell>
          <cell r="J18">
            <v>39</v>
          </cell>
          <cell r="K18">
            <v>94</v>
          </cell>
        </row>
        <row r="19">
          <cell r="H19" t="str">
            <v>200402-CECOF ARCOS DE PINAMAR</v>
          </cell>
          <cell r="I19"/>
          <cell r="J19">
            <v>9</v>
          </cell>
          <cell r="K19">
            <v>9</v>
          </cell>
        </row>
        <row r="20">
          <cell r="H20" t="str">
            <v>04102-COQUIMBO</v>
          </cell>
          <cell r="I20">
            <v>2382</v>
          </cell>
          <cell r="J20">
            <v>2307</v>
          </cell>
          <cell r="K20">
            <v>4689</v>
          </cell>
        </row>
        <row r="21">
          <cell r="H21" t="str">
            <v>105303-CES. SAN JUAN</v>
          </cell>
          <cell r="I21">
            <v>339</v>
          </cell>
          <cell r="J21">
            <v>338</v>
          </cell>
          <cell r="K21">
            <v>677</v>
          </cell>
        </row>
        <row r="22">
          <cell r="H22" t="str">
            <v>105304-CES. SANTA CECILIA</v>
          </cell>
          <cell r="I22">
            <v>469</v>
          </cell>
          <cell r="J22">
            <v>426</v>
          </cell>
          <cell r="K22">
            <v>895</v>
          </cell>
        </row>
        <row r="23">
          <cell r="H23" t="str">
            <v>105305-CES. TIERRAS BLANCAS</v>
          </cell>
          <cell r="I23">
            <v>560</v>
          </cell>
          <cell r="J23">
            <v>606</v>
          </cell>
          <cell r="K23">
            <v>1166</v>
          </cell>
        </row>
        <row r="24">
          <cell r="H24" t="str">
            <v>105321-CES. RURAL  TONGOY</v>
          </cell>
          <cell r="I24">
            <v>102</v>
          </cell>
          <cell r="J24">
            <v>86</v>
          </cell>
          <cell r="K24">
            <v>188</v>
          </cell>
        </row>
        <row r="25">
          <cell r="H25" t="str">
            <v>105323-CES. DR. SERGIO AGUILAR</v>
          </cell>
          <cell r="I25">
            <v>602</v>
          </cell>
          <cell r="J25">
            <v>569</v>
          </cell>
          <cell r="K25">
            <v>1171</v>
          </cell>
        </row>
        <row r="26">
          <cell r="H26" t="str">
            <v>105405-P.S.R. GUANAQUEROS</v>
          </cell>
          <cell r="I26">
            <v>30</v>
          </cell>
          <cell r="J26">
            <v>20</v>
          </cell>
          <cell r="K26">
            <v>50</v>
          </cell>
        </row>
        <row r="27">
          <cell r="H27" t="str">
            <v>105406-P.S.R. PAN DE AZUCAR</v>
          </cell>
          <cell r="I27">
            <v>119</v>
          </cell>
          <cell r="J27">
            <v>129</v>
          </cell>
          <cell r="K27">
            <v>248</v>
          </cell>
        </row>
        <row r="28">
          <cell r="H28" t="str">
            <v>105407-P.S.R. TAMBILLOS</v>
          </cell>
          <cell r="I28">
            <v>13</v>
          </cell>
          <cell r="J28">
            <v>10</v>
          </cell>
          <cell r="K28">
            <v>23</v>
          </cell>
        </row>
        <row r="29">
          <cell r="H29" t="str">
            <v>105705-CECOF EL ALBA</v>
          </cell>
          <cell r="I29">
            <v>58</v>
          </cell>
          <cell r="J29">
            <v>57</v>
          </cell>
          <cell r="K29">
            <v>115</v>
          </cell>
        </row>
        <row r="30">
          <cell r="H30" t="str">
            <v>200273-CECOF PUNTA MIRA</v>
          </cell>
          <cell r="I30">
            <v>90</v>
          </cell>
          <cell r="J30">
            <v>66</v>
          </cell>
          <cell r="K30">
            <v>156</v>
          </cell>
        </row>
        <row r="31">
          <cell r="H31" t="str">
            <v>04103-ANDACOLLO</v>
          </cell>
          <cell r="I31">
            <v>132</v>
          </cell>
          <cell r="J31">
            <v>145</v>
          </cell>
          <cell r="K31">
            <v>277</v>
          </cell>
        </row>
        <row r="32">
          <cell r="H32" t="str">
            <v>105106-HOSPITAL ANDACOLLO</v>
          </cell>
          <cell r="I32">
            <v>132</v>
          </cell>
          <cell r="J32">
            <v>145</v>
          </cell>
          <cell r="K32">
            <v>277</v>
          </cell>
        </row>
        <row r="33">
          <cell r="H33" t="str">
            <v>04104-LA HIGUERA</v>
          </cell>
          <cell r="I33">
            <v>62</v>
          </cell>
          <cell r="J33">
            <v>45</v>
          </cell>
          <cell r="K33">
            <v>107</v>
          </cell>
        </row>
        <row r="34">
          <cell r="H34" t="str">
            <v>105314-CES. LA HIGUERA</v>
          </cell>
          <cell r="I34">
            <v>33</v>
          </cell>
          <cell r="J34">
            <v>26</v>
          </cell>
          <cell r="K34">
            <v>59</v>
          </cell>
        </row>
        <row r="35">
          <cell r="H35" t="str">
            <v xml:space="preserve">105500-P.S.R. CALETA HORNOS        </v>
          </cell>
          <cell r="I35">
            <v>15</v>
          </cell>
          <cell r="J35">
            <v>8</v>
          </cell>
          <cell r="K35">
            <v>23</v>
          </cell>
        </row>
        <row r="36">
          <cell r="H36" t="str">
            <v>105505-P.S.R. LOS CHOROS</v>
          </cell>
          <cell r="I36">
            <v>6</v>
          </cell>
          <cell r="J36">
            <v>4</v>
          </cell>
          <cell r="K36">
            <v>10</v>
          </cell>
        </row>
        <row r="37">
          <cell r="H37" t="str">
            <v>105506-P.S.R. EL TRAPICHE</v>
          </cell>
          <cell r="I37">
            <v>8</v>
          </cell>
          <cell r="J37">
            <v>7</v>
          </cell>
          <cell r="K37">
            <v>15</v>
          </cell>
        </row>
        <row r="38">
          <cell r="H38" t="str">
            <v>04105-PAIHUANO</v>
          </cell>
          <cell r="I38">
            <v>49</v>
          </cell>
          <cell r="J38">
            <v>47</v>
          </cell>
          <cell r="K38">
            <v>96</v>
          </cell>
        </row>
        <row r="39">
          <cell r="H39" t="str">
            <v>105306-CES. PAIHUANO</v>
          </cell>
          <cell r="I39">
            <v>16</v>
          </cell>
          <cell r="J39">
            <v>22</v>
          </cell>
          <cell r="K39">
            <v>38</v>
          </cell>
        </row>
        <row r="40">
          <cell r="H40" t="str">
            <v>105475-P.S.R. HORCON</v>
          </cell>
          <cell r="I40">
            <v>8</v>
          </cell>
          <cell r="J40">
            <v>14</v>
          </cell>
          <cell r="K40">
            <v>22</v>
          </cell>
        </row>
        <row r="41">
          <cell r="H41" t="str">
            <v>105476-P.S.R. MONTE GRANDE</v>
          </cell>
          <cell r="I41">
            <v>6</v>
          </cell>
          <cell r="J41">
            <v>4</v>
          </cell>
          <cell r="K41">
            <v>10</v>
          </cell>
        </row>
        <row r="42">
          <cell r="H42" t="str">
            <v>105477-P.S.R. PISCO ELQUI</v>
          </cell>
          <cell r="I42">
            <v>19</v>
          </cell>
          <cell r="J42">
            <v>7</v>
          </cell>
          <cell r="K42">
            <v>26</v>
          </cell>
        </row>
        <row r="43">
          <cell r="H43" t="str">
            <v>04106-VICUÑA</v>
          </cell>
          <cell r="I43">
            <v>354</v>
          </cell>
          <cell r="J43">
            <v>351</v>
          </cell>
          <cell r="K43">
            <v>705</v>
          </cell>
        </row>
        <row r="44">
          <cell r="H44" t="str">
            <v>105107-HOSPITAL VICUÑA</v>
          </cell>
          <cell r="I44">
            <v>232</v>
          </cell>
          <cell r="J44">
            <v>238</v>
          </cell>
          <cell r="K44">
            <v>470</v>
          </cell>
        </row>
        <row r="45">
          <cell r="H45" t="str">
            <v>105467-P.S.R. DIAGUITAS</v>
          </cell>
          <cell r="I45">
            <v>18</v>
          </cell>
          <cell r="J45">
            <v>17</v>
          </cell>
          <cell r="K45">
            <v>35</v>
          </cell>
        </row>
        <row r="46">
          <cell r="H46" t="str">
            <v>105468-P.S.R. EL MOLLE</v>
          </cell>
          <cell r="I46">
            <v>7</v>
          </cell>
          <cell r="J46">
            <v>7</v>
          </cell>
          <cell r="K46">
            <v>14</v>
          </cell>
        </row>
        <row r="47">
          <cell r="H47" t="str">
            <v>105469-P.S.R. EL TAMBO</v>
          </cell>
          <cell r="I47">
            <v>14</v>
          </cell>
          <cell r="J47">
            <v>14</v>
          </cell>
          <cell r="K47">
            <v>28</v>
          </cell>
        </row>
        <row r="48">
          <cell r="H48" t="str">
            <v>105470-P.S.R. HUANTA</v>
          </cell>
          <cell r="I48">
            <v>0</v>
          </cell>
          <cell r="J48">
            <v>0</v>
          </cell>
          <cell r="K48">
            <v>0</v>
          </cell>
        </row>
        <row r="49">
          <cell r="H49" t="str">
            <v>105471-P.S.R. PERALILLO</v>
          </cell>
          <cell r="I49">
            <v>18</v>
          </cell>
          <cell r="J49">
            <v>18</v>
          </cell>
          <cell r="K49">
            <v>36</v>
          </cell>
        </row>
        <row r="50">
          <cell r="H50" t="str">
            <v>105472-P.S.R. RIVADAVIA</v>
          </cell>
          <cell r="I50">
            <v>7</v>
          </cell>
          <cell r="J50">
            <v>7</v>
          </cell>
          <cell r="K50">
            <v>14</v>
          </cell>
        </row>
        <row r="51">
          <cell r="H51" t="str">
            <v>105473-P.S.R. TALCUNA</v>
          </cell>
          <cell r="I51">
            <v>12</v>
          </cell>
          <cell r="J51">
            <v>10</v>
          </cell>
          <cell r="K51">
            <v>22</v>
          </cell>
        </row>
        <row r="52">
          <cell r="H52" t="str">
            <v>105474-P.S.R. CHAPILCA</v>
          </cell>
          <cell r="I52">
            <v>3</v>
          </cell>
          <cell r="J52">
            <v>2</v>
          </cell>
          <cell r="K52">
            <v>5</v>
          </cell>
        </row>
        <row r="53">
          <cell r="H53" t="str">
            <v>105502-P.S.R. CALINGASTA</v>
          </cell>
          <cell r="I53">
            <v>36</v>
          </cell>
          <cell r="J53">
            <v>35</v>
          </cell>
          <cell r="K53">
            <v>71</v>
          </cell>
        </row>
        <row r="54">
          <cell r="H54" t="str">
            <v>105509-P.S.R. GUALLIGUAICA</v>
          </cell>
          <cell r="I54">
            <v>7</v>
          </cell>
          <cell r="J54">
            <v>3</v>
          </cell>
          <cell r="K54">
            <v>10</v>
          </cell>
        </row>
        <row r="55">
          <cell r="H55" t="str">
            <v>04201-ILLAPEL</v>
          </cell>
          <cell r="I55">
            <v>342</v>
          </cell>
          <cell r="J55">
            <v>343</v>
          </cell>
          <cell r="K55">
            <v>685</v>
          </cell>
        </row>
        <row r="56">
          <cell r="H56" t="str">
            <v>105103-HOSPITAL ILLAPEL</v>
          </cell>
          <cell r="I56">
            <v>172</v>
          </cell>
          <cell r="J56">
            <v>199</v>
          </cell>
          <cell r="K56">
            <v>371</v>
          </cell>
        </row>
        <row r="57">
          <cell r="H57" t="str">
            <v>105326-CESFAM SAN RAFAEL</v>
          </cell>
          <cell r="I57">
            <v>99</v>
          </cell>
          <cell r="J57">
            <v>87</v>
          </cell>
          <cell r="K57">
            <v>186</v>
          </cell>
        </row>
        <row r="58">
          <cell r="H58" t="str">
            <v xml:space="preserve">105443-P.S.R. CARCAMO                   </v>
          </cell>
          <cell r="I58">
            <v>5</v>
          </cell>
          <cell r="J58">
            <v>5</v>
          </cell>
          <cell r="K58">
            <v>10</v>
          </cell>
        </row>
        <row r="59">
          <cell r="H59" t="str">
            <v>105444-P.S.R. HUINTIL</v>
          </cell>
          <cell r="I59">
            <v>5</v>
          </cell>
          <cell r="J59">
            <v>5</v>
          </cell>
          <cell r="K59">
            <v>10</v>
          </cell>
        </row>
        <row r="60">
          <cell r="H60" t="str">
            <v>105445-P.S.R. LIMAHUIDA</v>
          </cell>
          <cell r="I60">
            <v>5</v>
          </cell>
          <cell r="J60">
            <v>4</v>
          </cell>
          <cell r="K60">
            <v>9</v>
          </cell>
        </row>
        <row r="61">
          <cell r="H61" t="str">
            <v>105446-P.S.R. MATANCILLA</v>
          </cell>
          <cell r="I61">
            <v>1</v>
          </cell>
          <cell r="J61">
            <v>1</v>
          </cell>
          <cell r="K61">
            <v>2</v>
          </cell>
        </row>
        <row r="62">
          <cell r="H62" t="str">
            <v>105447-P.S.R. PERALILLO</v>
          </cell>
          <cell r="I62">
            <v>12</v>
          </cell>
          <cell r="J62">
            <v>8</v>
          </cell>
          <cell r="K62">
            <v>20</v>
          </cell>
        </row>
        <row r="63">
          <cell r="H63" t="str">
            <v>105448-P.S.R. SANTA VIRGINIA</v>
          </cell>
          <cell r="I63">
            <v>8</v>
          </cell>
          <cell r="J63">
            <v>7</v>
          </cell>
          <cell r="K63">
            <v>15</v>
          </cell>
        </row>
        <row r="64">
          <cell r="H64" t="str">
            <v>105449-P.S.R. TUNGA NORTE</v>
          </cell>
          <cell r="I64">
            <v>0</v>
          </cell>
          <cell r="J64">
            <v>0</v>
          </cell>
          <cell r="K64">
            <v>0</v>
          </cell>
        </row>
        <row r="65">
          <cell r="H65" t="str">
            <v>105485-P.S.R. PLAN DE HORNOS</v>
          </cell>
          <cell r="I65">
            <v>8</v>
          </cell>
          <cell r="J65">
            <v>9</v>
          </cell>
          <cell r="K65">
            <v>17</v>
          </cell>
        </row>
        <row r="66">
          <cell r="H66" t="str">
            <v>105486-P.S.R. TUNGA SUR</v>
          </cell>
          <cell r="I66">
            <v>0</v>
          </cell>
          <cell r="J66">
            <v>2</v>
          </cell>
          <cell r="K66">
            <v>2</v>
          </cell>
        </row>
        <row r="67">
          <cell r="H67" t="str">
            <v>105487-P.S.R. CAÑAS UNO</v>
          </cell>
          <cell r="I67">
            <v>23</v>
          </cell>
          <cell r="J67">
            <v>12</v>
          </cell>
          <cell r="K67">
            <v>35</v>
          </cell>
        </row>
        <row r="68">
          <cell r="H68" t="str">
            <v>105496-P.S.R. PINTACURA SUR</v>
          </cell>
          <cell r="I68">
            <v>3</v>
          </cell>
          <cell r="J68">
            <v>1</v>
          </cell>
          <cell r="K68">
            <v>4</v>
          </cell>
        </row>
        <row r="69">
          <cell r="H69" t="str">
            <v>105504-P.S.R. SOCAVON</v>
          </cell>
          <cell r="I69">
            <v>1</v>
          </cell>
          <cell r="J69">
            <v>3</v>
          </cell>
          <cell r="K69">
            <v>4</v>
          </cell>
        </row>
        <row r="70">
          <cell r="H70" t="str">
            <v>04202-CANELA</v>
          </cell>
          <cell r="I70">
            <v>96</v>
          </cell>
          <cell r="J70">
            <v>102</v>
          </cell>
          <cell r="K70">
            <v>198</v>
          </cell>
        </row>
        <row r="71">
          <cell r="H71" t="str">
            <v>105309-CES. RURAL CANELA</v>
          </cell>
          <cell r="I71">
            <v>72</v>
          </cell>
          <cell r="J71">
            <v>79</v>
          </cell>
          <cell r="K71">
            <v>151</v>
          </cell>
        </row>
        <row r="72">
          <cell r="H72" t="str">
            <v xml:space="preserve">105450-P.S.R. MINCHA NORTE            </v>
          </cell>
          <cell r="I72">
            <v>6</v>
          </cell>
          <cell r="J72">
            <v>6</v>
          </cell>
          <cell r="K72">
            <v>12</v>
          </cell>
        </row>
        <row r="73">
          <cell r="H73" t="str">
            <v>105451-P.S.R. AGUA FRIA</v>
          </cell>
          <cell r="I73">
            <v>1</v>
          </cell>
          <cell r="J73">
            <v>2</v>
          </cell>
          <cell r="K73">
            <v>3</v>
          </cell>
        </row>
        <row r="74">
          <cell r="H74" t="str">
            <v>105482-P.S.R. CANELA ALTA</v>
          </cell>
          <cell r="I74">
            <v>2</v>
          </cell>
          <cell r="J74">
            <v>5</v>
          </cell>
          <cell r="K74">
            <v>7</v>
          </cell>
        </row>
        <row r="75">
          <cell r="H75" t="str">
            <v>105483-P.S.R. LOS RULOS</v>
          </cell>
          <cell r="I75">
            <v>1</v>
          </cell>
          <cell r="J75">
            <v>1</v>
          </cell>
          <cell r="K75">
            <v>2</v>
          </cell>
        </row>
        <row r="76">
          <cell r="H76" t="str">
            <v>105484-P.S.R. HUENTELAUQUEN</v>
          </cell>
          <cell r="I76">
            <v>12</v>
          </cell>
          <cell r="J76">
            <v>8</v>
          </cell>
          <cell r="K76">
            <v>20</v>
          </cell>
        </row>
        <row r="77">
          <cell r="H77" t="str">
            <v>105488-P.S.R. ESPIRITU SANTO</v>
          </cell>
          <cell r="I77">
            <v>2</v>
          </cell>
          <cell r="J77">
            <v>0</v>
          </cell>
          <cell r="K77">
            <v>2</v>
          </cell>
        </row>
        <row r="78">
          <cell r="H78" t="str">
            <v>105493-P.S.R. MINCHA SUR</v>
          </cell>
          <cell r="I78">
            <v>0</v>
          </cell>
          <cell r="J78">
            <v>1</v>
          </cell>
          <cell r="K78">
            <v>1</v>
          </cell>
        </row>
        <row r="79">
          <cell r="H79" t="str">
            <v>105497-P.S.R. JABONERIA</v>
          </cell>
          <cell r="I79">
            <v>0</v>
          </cell>
          <cell r="J79">
            <v>0</v>
          </cell>
          <cell r="K79">
            <v>0</v>
          </cell>
        </row>
        <row r="80">
          <cell r="H80" t="str">
            <v>105498-P.S.R. QUEBRADA DE LINARES</v>
          </cell>
          <cell r="I80">
            <v>0</v>
          </cell>
          <cell r="J80">
            <v>0</v>
          </cell>
          <cell r="K80">
            <v>0</v>
          </cell>
        </row>
        <row r="81">
          <cell r="H81" t="str">
            <v>04203-LOS VILOS</v>
          </cell>
          <cell r="I81">
            <v>299</v>
          </cell>
          <cell r="J81">
            <v>242</v>
          </cell>
          <cell r="K81">
            <v>541</v>
          </cell>
        </row>
        <row r="82">
          <cell r="H82" t="str">
            <v>105108-HOSPITAL LOS VILOS</v>
          </cell>
          <cell r="I82">
            <v>207</v>
          </cell>
          <cell r="J82">
            <v>167</v>
          </cell>
          <cell r="K82">
            <v>374</v>
          </cell>
        </row>
        <row r="83">
          <cell r="H83" t="str">
            <v xml:space="preserve">105478-P.S.R. CAIMANES                   </v>
          </cell>
          <cell r="I83">
            <v>46</v>
          </cell>
          <cell r="J83">
            <v>37</v>
          </cell>
          <cell r="K83">
            <v>83</v>
          </cell>
        </row>
        <row r="84">
          <cell r="H84" t="str">
            <v>105479-P.S.R. GUANGUALI</v>
          </cell>
          <cell r="I84">
            <v>5</v>
          </cell>
          <cell r="J84">
            <v>6</v>
          </cell>
          <cell r="K84">
            <v>11</v>
          </cell>
        </row>
        <row r="85">
          <cell r="H85" t="str">
            <v>105480-P.S.R. QUILIMARI</v>
          </cell>
          <cell r="I85">
            <v>23</v>
          </cell>
          <cell r="J85">
            <v>20</v>
          </cell>
          <cell r="K85">
            <v>43</v>
          </cell>
        </row>
        <row r="86">
          <cell r="H86" t="str">
            <v>105481-P.S.R. TILAMA</v>
          </cell>
          <cell r="I86">
            <v>12</v>
          </cell>
          <cell r="J86">
            <v>6</v>
          </cell>
          <cell r="K86">
            <v>18</v>
          </cell>
        </row>
        <row r="87">
          <cell r="H87" t="str">
            <v>105511-P.S.R. LOS CONDORES</v>
          </cell>
          <cell r="I87">
            <v>6</v>
          </cell>
          <cell r="J87">
            <v>6</v>
          </cell>
          <cell r="K87">
            <v>12</v>
          </cell>
        </row>
        <row r="88">
          <cell r="H88" t="str">
            <v>04204-SALAMANCA</v>
          </cell>
          <cell r="I88">
            <v>326</v>
          </cell>
          <cell r="J88">
            <v>277</v>
          </cell>
          <cell r="K88">
            <v>603</v>
          </cell>
        </row>
        <row r="89">
          <cell r="H89" t="str">
            <v>105104-HOSPITAL SALAMANCA</v>
          </cell>
          <cell r="I89">
            <v>202</v>
          </cell>
          <cell r="J89">
            <v>152</v>
          </cell>
          <cell r="K89">
            <v>354</v>
          </cell>
        </row>
        <row r="90">
          <cell r="H90" t="str">
            <v xml:space="preserve">105452-P.S.R. CUNCUMEN                 </v>
          </cell>
          <cell r="I90">
            <v>51</v>
          </cell>
          <cell r="J90">
            <v>59</v>
          </cell>
          <cell r="K90">
            <v>110</v>
          </cell>
        </row>
        <row r="91">
          <cell r="H91" t="str">
            <v>105453-P.S.R. TRANQUILLA</v>
          </cell>
          <cell r="I91">
            <v>11</v>
          </cell>
          <cell r="J91">
            <v>7</v>
          </cell>
          <cell r="K91">
            <v>18</v>
          </cell>
        </row>
        <row r="92">
          <cell r="H92" t="str">
            <v>105454-P.S.R. CUNLAGUA</v>
          </cell>
          <cell r="I92">
            <v>5</v>
          </cell>
          <cell r="J92">
            <v>3</v>
          </cell>
          <cell r="K92">
            <v>8</v>
          </cell>
        </row>
        <row r="93">
          <cell r="H93" t="str">
            <v>105455-P.S.R. CHILLEPIN</v>
          </cell>
          <cell r="I93">
            <v>19</v>
          </cell>
          <cell r="J93">
            <v>21</v>
          </cell>
          <cell r="K93">
            <v>40</v>
          </cell>
        </row>
        <row r="94">
          <cell r="H94" t="str">
            <v>105456-P.S.R. LLIMPO</v>
          </cell>
          <cell r="I94">
            <v>10</v>
          </cell>
          <cell r="J94">
            <v>10</v>
          </cell>
          <cell r="K94">
            <v>20</v>
          </cell>
        </row>
        <row r="95">
          <cell r="H95" t="str">
            <v>105457-P.S.R. SAN AGUSTIN</v>
          </cell>
          <cell r="I95">
            <v>2</v>
          </cell>
          <cell r="J95">
            <v>2</v>
          </cell>
          <cell r="K95">
            <v>4</v>
          </cell>
        </row>
        <row r="96">
          <cell r="H96" t="str">
            <v>105458-P.S.R. TAHUINCO</v>
          </cell>
          <cell r="I96">
            <v>8</v>
          </cell>
          <cell r="J96">
            <v>4</v>
          </cell>
          <cell r="K96">
            <v>12</v>
          </cell>
        </row>
        <row r="97">
          <cell r="H97" t="str">
            <v>105491-P.S.R. QUELEN BAJO</v>
          </cell>
          <cell r="I97">
            <v>6</v>
          </cell>
          <cell r="J97">
            <v>7</v>
          </cell>
          <cell r="K97">
            <v>13</v>
          </cell>
        </row>
        <row r="98">
          <cell r="H98" t="str">
            <v>105492-P.S.R. CAMISA</v>
          </cell>
          <cell r="I98">
            <v>7</v>
          </cell>
          <cell r="J98">
            <v>5</v>
          </cell>
          <cell r="K98">
            <v>12</v>
          </cell>
        </row>
        <row r="99">
          <cell r="H99" t="str">
            <v>105501-P.S.R. ARBOLEDA GRANDE</v>
          </cell>
          <cell r="I99">
            <v>5</v>
          </cell>
          <cell r="J99">
            <v>7</v>
          </cell>
          <cell r="K99">
            <v>12</v>
          </cell>
        </row>
        <row r="100">
          <cell r="H100" t="str">
            <v>04301-OVALLE</v>
          </cell>
          <cell r="I100">
            <v>1311</v>
          </cell>
          <cell r="J100">
            <v>1323</v>
          </cell>
          <cell r="K100">
            <v>2634</v>
          </cell>
        </row>
        <row r="101">
          <cell r="H101" t="str">
            <v>105315-CES. RURAL C. DE TAMAYA</v>
          </cell>
          <cell r="I101">
            <v>67</v>
          </cell>
          <cell r="J101">
            <v>65</v>
          </cell>
          <cell r="K101">
            <v>132</v>
          </cell>
        </row>
        <row r="102">
          <cell r="H102" t="str">
            <v>105317-CES. JORGE JORDAN D.</v>
          </cell>
          <cell r="I102">
            <v>386</v>
          </cell>
          <cell r="J102">
            <v>419</v>
          </cell>
          <cell r="K102">
            <v>805</v>
          </cell>
        </row>
        <row r="103">
          <cell r="H103" t="str">
            <v>105322-CES. MARCOS MACUADA</v>
          </cell>
          <cell r="I103">
            <v>506</v>
          </cell>
          <cell r="J103">
            <v>491</v>
          </cell>
          <cell r="K103">
            <v>997</v>
          </cell>
        </row>
        <row r="104">
          <cell r="H104" t="str">
            <v>105324-CES. SOTAQUI</v>
          </cell>
          <cell r="I104">
            <v>82</v>
          </cell>
          <cell r="J104">
            <v>81</v>
          </cell>
          <cell r="K104">
            <v>163</v>
          </cell>
        </row>
        <row r="105">
          <cell r="H105" t="str">
            <v>105415-P.S.R. BARRAZA</v>
          </cell>
          <cell r="I105">
            <v>7</v>
          </cell>
          <cell r="J105">
            <v>9</v>
          </cell>
          <cell r="K105">
            <v>16</v>
          </cell>
        </row>
        <row r="106">
          <cell r="H106" t="str">
            <v xml:space="preserve">105416-P.S.R. CAMARICO                  </v>
          </cell>
          <cell r="I106">
            <v>8</v>
          </cell>
          <cell r="J106">
            <v>13</v>
          </cell>
          <cell r="K106">
            <v>21</v>
          </cell>
        </row>
        <row r="107">
          <cell r="H107" t="str">
            <v>105417-P.S.R. ALCONES BAJOS</v>
          </cell>
          <cell r="I107">
            <v>8</v>
          </cell>
          <cell r="J107">
            <v>5</v>
          </cell>
          <cell r="K107">
            <v>13</v>
          </cell>
        </row>
        <row r="108">
          <cell r="H108" t="str">
            <v>105419-P.S.R. LAS SOSSAS</v>
          </cell>
          <cell r="I108">
            <v>1</v>
          </cell>
          <cell r="J108">
            <v>1</v>
          </cell>
          <cell r="K108">
            <v>2</v>
          </cell>
        </row>
        <row r="109">
          <cell r="H109" t="str">
            <v>105420-P.S.R. LIMARI</v>
          </cell>
          <cell r="I109">
            <v>24</v>
          </cell>
          <cell r="J109"/>
          <cell r="K109">
            <v>24</v>
          </cell>
        </row>
        <row r="110">
          <cell r="H110" t="str">
            <v>105422-P.S.R. HORNILLOS</v>
          </cell>
          <cell r="I110">
            <v>6</v>
          </cell>
          <cell r="J110">
            <v>3</v>
          </cell>
          <cell r="K110">
            <v>9</v>
          </cell>
        </row>
        <row r="111">
          <cell r="H111" t="str">
            <v>105437-P.S.R. CHALINGA</v>
          </cell>
          <cell r="I111">
            <v>5</v>
          </cell>
          <cell r="J111">
            <v>3</v>
          </cell>
          <cell r="K111">
            <v>8</v>
          </cell>
        </row>
        <row r="112">
          <cell r="H112" t="str">
            <v>105439-P.S.R. CERRO BLANCO</v>
          </cell>
          <cell r="I112">
            <v>2</v>
          </cell>
          <cell r="J112">
            <v>1</v>
          </cell>
          <cell r="K112">
            <v>3</v>
          </cell>
        </row>
        <row r="113">
          <cell r="H113" t="str">
            <v>105507-P.S.R. HUAMALATA</v>
          </cell>
          <cell r="I113">
            <v>20</v>
          </cell>
          <cell r="J113">
            <v>14</v>
          </cell>
          <cell r="K113">
            <v>34</v>
          </cell>
        </row>
        <row r="114">
          <cell r="H114" t="str">
            <v>105510-P.S.R. RECOLETA</v>
          </cell>
          <cell r="I114">
            <v>9</v>
          </cell>
          <cell r="J114">
            <v>12</v>
          </cell>
          <cell r="K114">
            <v>21</v>
          </cell>
        </row>
        <row r="115">
          <cell r="H115" t="str">
            <v>105722-CECOF SAN JOSE DE LA DEHESA</v>
          </cell>
          <cell r="I115">
            <v>96</v>
          </cell>
          <cell r="J115">
            <v>80</v>
          </cell>
          <cell r="K115">
            <v>176</v>
          </cell>
        </row>
        <row r="116">
          <cell r="H116" t="str">
            <v>105723-CECOF LIMARI</v>
          </cell>
          <cell r="I116">
            <v>42</v>
          </cell>
          <cell r="J116">
            <v>63</v>
          </cell>
          <cell r="K116">
            <v>105</v>
          </cell>
        </row>
        <row r="117">
          <cell r="H117" t="str">
            <v>200258-CECOF LOS COPIHUES</v>
          </cell>
          <cell r="I117">
            <v>42</v>
          </cell>
          <cell r="J117">
            <v>40</v>
          </cell>
          <cell r="K117">
            <v>82</v>
          </cell>
        </row>
        <row r="118">
          <cell r="H118" t="str">
            <v>200367-CECOF COLONIA LIMARÍ</v>
          </cell>
          <cell r="I118"/>
          <cell r="J118">
            <v>23</v>
          </cell>
          <cell r="K118">
            <v>23</v>
          </cell>
        </row>
        <row r="119">
          <cell r="H119" t="str">
            <v>04302-COMBARBALÁ</v>
          </cell>
          <cell r="I119">
            <v>122</v>
          </cell>
          <cell r="J119">
            <v>118</v>
          </cell>
          <cell r="K119">
            <v>240</v>
          </cell>
        </row>
        <row r="120">
          <cell r="H120" t="str">
            <v>105105-HOSPITAL COMBARBALÁ</v>
          </cell>
          <cell r="I120">
            <v>79</v>
          </cell>
          <cell r="J120">
            <v>73</v>
          </cell>
          <cell r="K120">
            <v>152</v>
          </cell>
        </row>
        <row r="121">
          <cell r="H121" t="str">
            <v>105434-P.S.R. SAN MARCOS</v>
          </cell>
          <cell r="I121">
            <v>2</v>
          </cell>
          <cell r="J121">
            <v>4</v>
          </cell>
          <cell r="K121">
            <v>6</v>
          </cell>
        </row>
        <row r="122">
          <cell r="H122" t="str">
            <v>105441-P.S.R. MANQUEHUA</v>
          </cell>
          <cell r="I122">
            <v>5</v>
          </cell>
          <cell r="J122">
            <v>2</v>
          </cell>
          <cell r="K122">
            <v>7</v>
          </cell>
        </row>
        <row r="123">
          <cell r="H123" t="str">
            <v xml:space="preserve">105459-P.S.R. BARRANCAS                </v>
          </cell>
          <cell r="I123">
            <v>7</v>
          </cell>
          <cell r="J123">
            <v>4</v>
          </cell>
          <cell r="K123">
            <v>11</v>
          </cell>
        </row>
        <row r="124">
          <cell r="H124" t="str">
            <v>105460-P.S.R. COGOTI 18</v>
          </cell>
          <cell r="I124">
            <v>10</v>
          </cell>
          <cell r="J124">
            <v>11</v>
          </cell>
          <cell r="K124">
            <v>21</v>
          </cell>
        </row>
        <row r="125">
          <cell r="H125" t="str">
            <v>105461-P.S.R. EL HUACHO</v>
          </cell>
          <cell r="I125">
            <v>1</v>
          </cell>
          <cell r="J125">
            <v>3</v>
          </cell>
          <cell r="K125">
            <v>4</v>
          </cell>
        </row>
        <row r="126">
          <cell r="H126" t="str">
            <v>105462-P.S.R. EL SAUCE</v>
          </cell>
          <cell r="I126">
            <v>2</v>
          </cell>
          <cell r="J126">
            <v>2</v>
          </cell>
          <cell r="K126">
            <v>4</v>
          </cell>
        </row>
        <row r="127">
          <cell r="H127" t="str">
            <v>105463-P.S.R. QUILITAPIA</v>
          </cell>
          <cell r="I127">
            <v>7</v>
          </cell>
          <cell r="J127">
            <v>7</v>
          </cell>
          <cell r="K127">
            <v>14</v>
          </cell>
        </row>
        <row r="128">
          <cell r="H128" t="str">
            <v>105464-P.S.R. LA LIGUA</v>
          </cell>
          <cell r="I128">
            <v>5</v>
          </cell>
          <cell r="J128">
            <v>5</v>
          </cell>
          <cell r="K128">
            <v>10</v>
          </cell>
        </row>
        <row r="129">
          <cell r="H129" t="str">
            <v>105465-P.S.R. RAMADILLA</v>
          </cell>
          <cell r="I129">
            <v>2</v>
          </cell>
          <cell r="J129">
            <v>3</v>
          </cell>
          <cell r="K129">
            <v>5</v>
          </cell>
        </row>
        <row r="130">
          <cell r="H130" t="str">
            <v>105466-P.S.R. VALLE HERMOSO</v>
          </cell>
          <cell r="I130">
            <v>2</v>
          </cell>
          <cell r="J130">
            <v>4</v>
          </cell>
          <cell r="K130">
            <v>6</v>
          </cell>
        </row>
        <row r="131">
          <cell r="H131" t="str">
            <v>105490-P.S.R. EL DURAZNO</v>
          </cell>
          <cell r="I131">
            <v>0</v>
          </cell>
          <cell r="J131">
            <v>0</v>
          </cell>
          <cell r="K131">
            <v>0</v>
          </cell>
        </row>
        <row r="132">
          <cell r="H132" t="str">
            <v>04303-MONTE PATRIA</v>
          </cell>
          <cell r="I132">
            <v>433</v>
          </cell>
          <cell r="J132">
            <v>395</v>
          </cell>
          <cell r="K132">
            <v>828</v>
          </cell>
        </row>
        <row r="133">
          <cell r="H133" t="str">
            <v>105307-CES. RURAL MONTE PATRIA</v>
          </cell>
          <cell r="I133">
            <v>182</v>
          </cell>
          <cell r="J133">
            <v>140</v>
          </cell>
          <cell r="K133">
            <v>322</v>
          </cell>
        </row>
        <row r="134">
          <cell r="H134" t="str">
            <v>105311-CES. RURAL CHAÑARAL ALTO</v>
          </cell>
          <cell r="I134">
            <v>61</v>
          </cell>
          <cell r="J134">
            <v>54</v>
          </cell>
          <cell r="K134">
            <v>115</v>
          </cell>
        </row>
        <row r="135">
          <cell r="H135" t="str">
            <v>105312-CES. RURAL CAREN</v>
          </cell>
          <cell r="I135">
            <v>31</v>
          </cell>
          <cell r="J135">
            <v>34</v>
          </cell>
          <cell r="K135">
            <v>65</v>
          </cell>
        </row>
        <row r="136">
          <cell r="H136" t="str">
            <v>105318-CES. RURAL EL PALQUI</v>
          </cell>
          <cell r="I136">
            <v>115</v>
          </cell>
          <cell r="J136">
            <v>108</v>
          </cell>
          <cell r="K136">
            <v>223</v>
          </cell>
        </row>
        <row r="137">
          <cell r="H137" t="str">
            <v>105425-P.S.R. CHILECITO</v>
          </cell>
          <cell r="I137">
            <v>3</v>
          </cell>
          <cell r="J137">
            <v>2</v>
          </cell>
          <cell r="K137">
            <v>5</v>
          </cell>
        </row>
        <row r="138">
          <cell r="H138" t="str">
            <v>105427-P.S.R. HACIENDA VALDIVIA</v>
          </cell>
          <cell r="I138">
            <v>3</v>
          </cell>
          <cell r="J138">
            <v>5</v>
          </cell>
          <cell r="K138">
            <v>8</v>
          </cell>
        </row>
        <row r="139">
          <cell r="H139" t="str">
            <v>105428-P.S.R. HUATULAME</v>
          </cell>
          <cell r="I139">
            <v>3</v>
          </cell>
          <cell r="J139">
            <v>11</v>
          </cell>
          <cell r="K139">
            <v>14</v>
          </cell>
        </row>
        <row r="140">
          <cell r="H140" t="str">
            <v>105430-P.S.R. MIALQUI</v>
          </cell>
          <cell r="I140">
            <v>4</v>
          </cell>
          <cell r="J140">
            <v>2</v>
          </cell>
          <cell r="K140">
            <v>6</v>
          </cell>
        </row>
        <row r="141">
          <cell r="H141" t="str">
            <v>105431-P.S.R. PEDREGAL</v>
          </cell>
          <cell r="I141">
            <v>4</v>
          </cell>
          <cell r="J141">
            <v>7</v>
          </cell>
          <cell r="K141">
            <v>11</v>
          </cell>
        </row>
        <row r="142">
          <cell r="H142" t="str">
            <v>105432-P.S.R. RAPEL</v>
          </cell>
          <cell r="I142">
            <v>9</v>
          </cell>
          <cell r="J142">
            <v>9</v>
          </cell>
          <cell r="K142">
            <v>18</v>
          </cell>
        </row>
        <row r="143">
          <cell r="H143" t="str">
            <v>105435-P.S.R. TULAHUEN</v>
          </cell>
          <cell r="I143">
            <v>15</v>
          </cell>
          <cell r="J143">
            <v>17</v>
          </cell>
          <cell r="K143">
            <v>32</v>
          </cell>
        </row>
        <row r="144">
          <cell r="H144" t="str">
            <v>105436-P.S.R. EL MAITEN</v>
          </cell>
          <cell r="I144">
            <v>0</v>
          </cell>
          <cell r="J144">
            <v>1</v>
          </cell>
          <cell r="K144">
            <v>1</v>
          </cell>
        </row>
        <row r="145">
          <cell r="H145" t="str">
            <v>105489-P.S.R. RAMADAS DE TULAHUEN</v>
          </cell>
          <cell r="I145">
            <v>3</v>
          </cell>
          <cell r="J145">
            <v>5</v>
          </cell>
          <cell r="K145">
            <v>8</v>
          </cell>
        </row>
        <row r="146">
          <cell r="H146" t="str">
            <v>04304-PUNITAQUI</v>
          </cell>
          <cell r="I146">
            <v>155</v>
          </cell>
          <cell r="J146">
            <v>162</v>
          </cell>
          <cell r="K146">
            <v>317</v>
          </cell>
        </row>
        <row r="147">
          <cell r="H147" t="str">
            <v>105308-CES. RURAL PUNITAQUI</v>
          </cell>
          <cell r="I147">
            <v>149</v>
          </cell>
          <cell r="J147">
            <v>157</v>
          </cell>
          <cell r="K147">
            <v>306</v>
          </cell>
        </row>
        <row r="148">
          <cell r="H148" t="str">
            <v>105440-P.S.R. DIVISADERO</v>
          </cell>
          <cell r="I148">
            <v>4</v>
          </cell>
          <cell r="J148">
            <v>2</v>
          </cell>
          <cell r="K148">
            <v>6</v>
          </cell>
        </row>
        <row r="149">
          <cell r="H149" t="str">
            <v>105442-P.S.R. SAN PEDRO DE QUILES</v>
          </cell>
          <cell r="I149">
            <v>0</v>
          </cell>
          <cell r="J149">
            <v>0</v>
          </cell>
          <cell r="K149">
            <v>0</v>
          </cell>
        </row>
        <row r="150">
          <cell r="H150" t="str">
            <v xml:space="preserve">105508-P.S.R. EL PARRAL DE QUILES  </v>
          </cell>
          <cell r="I150">
            <v>2</v>
          </cell>
          <cell r="J150">
            <v>3</v>
          </cell>
          <cell r="K150">
            <v>5</v>
          </cell>
        </row>
        <row r="151">
          <cell r="H151" t="str">
            <v>04305-RIO HURTADO</v>
          </cell>
          <cell r="I151">
            <v>44</v>
          </cell>
          <cell r="J151">
            <v>35</v>
          </cell>
          <cell r="K151">
            <v>79</v>
          </cell>
        </row>
        <row r="152">
          <cell r="H152" t="str">
            <v>105310-CES. RURAL PICHASCA</v>
          </cell>
          <cell r="I152">
            <v>16</v>
          </cell>
          <cell r="J152">
            <v>17</v>
          </cell>
          <cell r="K152">
            <v>33</v>
          </cell>
        </row>
        <row r="153">
          <cell r="H153" t="str">
            <v>105409-P.S.R. EL CHAÑAR</v>
          </cell>
          <cell r="I153">
            <v>2</v>
          </cell>
          <cell r="J153">
            <v>1</v>
          </cell>
          <cell r="K153">
            <v>3</v>
          </cell>
        </row>
        <row r="154">
          <cell r="H154" t="str">
            <v>105410-P.S.R. HURTADO</v>
          </cell>
          <cell r="I154">
            <v>5</v>
          </cell>
          <cell r="J154">
            <v>0</v>
          </cell>
          <cell r="K154">
            <v>5</v>
          </cell>
        </row>
        <row r="155">
          <cell r="H155" t="str">
            <v>105411-P.S.R. LAS BREAS</v>
          </cell>
          <cell r="I155">
            <v>3</v>
          </cell>
          <cell r="J155">
            <v>3</v>
          </cell>
          <cell r="K155">
            <v>6</v>
          </cell>
        </row>
        <row r="156">
          <cell r="H156" t="str">
            <v>105413-P.S.R. SAMO ALTO</v>
          </cell>
          <cell r="I156">
            <v>8</v>
          </cell>
          <cell r="J156">
            <v>5</v>
          </cell>
          <cell r="K156">
            <v>13</v>
          </cell>
        </row>
        <row r="157">
          <cell r="H157" t="str">
            <v>105414-P.S.R. SERON</v>
          </cell>
          <cell r="I157">
            <v>5</v>
          </cell>
          <cell r="J157">
            <v>6</v>
          </cell>
          <cell r="K157">
            <v>11</v>
          </cell>
        </row>
        <row r="158">
          <cell r="H158" t="str">
            <v>105503-P.S.R. TABAQUEROS</v>
          </cell>
          <cell r="I158">
            <v>5</v>
          </cell>
          <cell r="J158">
            <v>3</v>
          </cell>
          <cell r="K158">
            <v>8</v>
          </cell>
        </row>
        <row r="159">
          <cell r="H159" t="str">
            <v>Total general</v>
          </cell>
          <cell r="I159">
            <v>8224</v>
          </cell>
          <cell r="J159">
            <v>7946</v>
          </cell>
          <cell r="K159">
            <v>16170</v>
          </cell>
        </row>
      </sheetData>
      <sheetData sheetId="3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>
            <v>12</v>
          </cell>
          <cell r="K4" t="str">
            <v>Total general</v>
          </cell>
        </row>
        <row r="5">
          <cell r="H5" t="str">
            <v>04101-LA SERENA</v>
          </cell>
          <cell r="I5">
            <v>6772</v>
          </cell>
          <cell r="J5">
            <v>6895</v>
          </cell>
          <cell r="K5">
            <v>13667</v>
          </cell>
        </row>
        <row r="6">
          <cell r="H6" t="str">
            <v>105300-CES. CARDENAL CARO</v>
          </cell>
          <cell r="I6">
            <v>1464</v>
          </cell>
          <cell r="J6">
            <v>1474</v>
          </cell>
          <cell r="K6">
            <v>2938</v>
          </cell>
        </row>
        <row r="7">
          <cell r="H7" t="str">
            <v>105301-CES. LAS COMPAÑIAS</v>
          </cell>
          <cell r="I7">
            <v>1056</v>
          </cell>
          <cell r="J7">
            <v>972</v>
          </cell>
          <cell r="K7">
            <v>2028</v>
          </cell>
        </row>
        <row r="8">
          <cell r="H8" t="str">
            <v>105302-CES. PEDRO AGUIRRE C.</v>
          </cell>
          <cell r="I8">
            <v>780</v>
          </cell>
          <cell r="J8">
            <v>1041</v>
          </cell>
          <cell r="K8">
            <v>1821</v>
          </cell>
        </row>
        <row r="9">
          <cell r="H9" t="str">
            <v>105313-CES. SCHAFFHAUSER</v>
          </cell>
          <cell r="I9">
            <v>1392</v>
          </cell>
          <cell r="J9">
            <v>1349</v>
          </cell>
          <cell r="K9">
            <v>2741</v>
          </cell>
        </row>
        <row r="10">
          <cell r="H10" t="str">
            <v>105319-CES. CARDENAL R.S.H.</v>
          </cell>
          <cell r="I10">
            <v>730</v>
          </cell>
          <cell r="J10">
            <v>799</v>
          </cell>
          <cell r="K10">
            <v>1529</v>
          </cell>
        </row>
        <row r="11">
          <cell r="H11" t="str">
            <v>105325-CESFAM JUAN PABLO II</v>
          </cell>
          <cell r="I11">
            <v>727</v>
          </cell>
          <cell r="J11">
            <v>782</v>
          </cell>
          <cell r="K11">
            <v>1509</v>
          </cell>
        </row>
        <row r="12">
          <cell r="H12" t="str">
            <v xml:space="preserve">105400-P.S.R. ALGARROBITO            </v>
          </cell>
          <cell r="I12">
            <v>108</v>
          </cell>
          <cell r="J12">
            <v>158</v>
          </cell>
          <cell r="K12">
            <v>266</v>
          </cell>
        </row>
        <row r="13">
          <cell r="H13" t="str">
            <v>105401-P.S.R. LAS ROJAS</v>
          </cell>
          <cell r="I13">
            <v>20</v>
          </cell>
          <cell r="J13">
            <v>32</v>
          </cell>
          <cell r="K13">
            <v>52</v>
          </cell>
        </row>
        <row r="14">
          <cell r="H14" t="str">
            <v>105402-P.S.R. EL ROMERO</v>
          </cell>
          <cell r="I14">
            <v>17</v>
          </cell>
          <cell r="J14">
            <v>25</v>
          </cell>
          <cell r="K14">
            <v>42</v>
          </cell>
        </row>
        <row r="15">
          <cell r="H15" t="str">
            <v>105499-P.S.R. LAMBERT</v>
          </cell>
          <cell r="I15">
            <v>19</v>
          </cell>
          <cell r="J15">
            <v>34</v>
          </cell>
          <cell r="K15">
            <v>53</v>
          </cell>
        </row>
        <row r="16">
          <cell r="H16" t="str">
            <v>105700-CECOF VILLA EL INDIO</v>
          </cell>
          <cell r="I16">
            <v>176</v>
          </cell>
          <cell r="J16"/>
          <cell r="K16">
            <v>176</v>
          </cell>
        </row>
        <row r="17">
          <cell r="H17" t="str">
            <v>105701-CECOF VILLA ALEMANIA</v>
          </cell>
          <cell r="I17">
            <v>112</v>
          </cell>
          <cell r="J17">
            <v>104</v>
          </cell>
          <cell r="K17">
            <v>216</v>
          </cell>
        </row>
        <row r="18">
          <cell r="H18" t="str">
            <v>105702-CECOF VILLA LAMBERT</v>
          </cell>
          <cell r="I18">
            <v>171</v>
          </cell>
          <cell r="J18">
            <v>115</v>
          </cell>
          <cell r="K18">
            <v>286</v>
          </cell>
        </row>
        <row r="19">
          <cell r="H19" t="str">
            <v>200402-CECOF ARCOS DE PINAMAR</v>
          </cell>
          <cell r="I19"/>
          <cell r="J19">
            <v>10</v>
          </cell>
          <cell r="K19">
            <v>10</v>
          </cell>
        </row>
        <row r="20">
          <cell r="H20" t="str">
            <v>04102-COQUIMBO</v>
          </cell>
          <cell r="I20">
            <v>5591</v>
          </cell>
          <cell r="J20">
            <v>5750</v>
          </cell>
          <cell r="K20">
            <v>11341</v>
          </cell>
        </row>
        <row r="21">
          <cell r="H21" t="str">
            <v>105303-CES. SAN JUAN</v>
          </cell>
          <cell r="I21">
            <v>767</v>
          </cell>
          <cell r="J21">
            <v>831</v>
          </cell>
          <cell r="K21">
            <v>1598</v>
          </cell>
        </row>
        <row r="22">
          <cell r="H22" t="str">
            <v>105304-CES. SANTA CECILIA</v>
          </cell>
          <cell r="I22">
            <v>732</v>
          </cell>
          <cell r="J22">
            <v>689</v>
          </cell>
          <cell r="K22">
            <v>1421</v>
          </cell>
        </row>
        <row r="23">
          <cell r="H23" t="str">
            <v>105305-CES. TIERRAS BLANCAS</v>
          </cell>
          <cell r="I23">
            <v>1618</v>
          </cell>
          <cell r="J23">
            <v>1618</v>
          </cell>
          <cell r="K23">
            <v>3236</v>
          </cell>
        </row>
        <row r="24">
          <cell r="H24" t="str">
            <v>105321-CES. RURAL  TONGOY</v>
          </cell>
          <cell r="I24">
            <v>291</v>
          </cell>
          <cell r="J24">
            <v>383</v>
          </cell>
          <cell r="K24">
            <v>674</v>
          </cell>
        </row>
        <row r="25">
          <cell r="H25" t="str">
            <v>105323-CES. DR. SERGIO AGUILAR</v>
          </cell>
          <cell r="I25">
            <v>1746</v>
          </cell>
          <cell r="J25">
            <v>1396</v>
          </cell>
          <cell r="K25">
            <v>3142</v>
          </cell>
        </row>
        <row r="26">
          <cell r="H26" t="str">
            <v xml:space="preserve">105404-P.S.R. EL TANGUE                         </v>
          </cell>
          <cell r="I26">
            <v>2</v>
          </cell>
          <cell r="J26">
            <v>5</v>
          </cell>
          <cell r="K26">
            <v>7</v>
          </cell>
        </row>
        <row r="27">
          <cell r="H27" t="str">
            <v>105405-P.S.R. GUANAQUEROS</v>
          </cell>
          <cell r="I27">
            <v>67</v>
          </cell>
          <cell r="J27">
            <v>111</v>
          </cell>
          <cell r="K27">
            <v>178</v>
          </cell>
        </row>
        <row r="28">
          <cell r="H28" t="str">
            <v>105406-P.S.R. PAN DE AZUCAR</v>
          </cell>
          <cell r="I28">
            <v>153</v>
          </cell>
          <cell r="J28">
            <v>293</v>
          </cell>
          <cell r="K28">
            <v>446</v>
          </cell>
        </row>
        <row r="29">
          <cell r="H29" t="str">
            <v>105407-P.S.R. TAMBILLOS</v>
          </cell>
          <cell r="I29">
            <v>32</v>
          </cell>
          <cell r="J29">
            <v>25</v>
          </cell>
          <cell r="K29">
            <v>57</v>
          </cell>
        </row>
        <row r="30">
          <cell r="H30" t="str">
            <v>105705-CECOF EL ALBA</v>
          </cell>
          <cell r="I30">
            <v>181</v>
          </cell>
          <cell r="J30">
            <v>200</v>
          </cell>
          <cell r="K30">
            <v>381</v>
          </cell>
        </row>
        <row r="31">
          <cell r="H31" t="str">
            <v>200273-CECOF PUNTA MIRA</v>
          </cell>
          <cell r="I31">
            <v>2</v>
          </cell>
          <cell r="J31">
            <v>199</v>
          </cell>
          <cell r="K31">
            <v>201</v>
          </cell>
        </row>
        <row r="32">
          <cell r="H32" t="str">
            <v>04103-ANDACOLLO</v>
          </cell>
          <cell r="I32">
            <v>369</v>
          </cell>
          <cell r="J32">
            <v>369</v>
          </cell>
          <cell r="K32">
            <v>738</v>
          </cell>
        </row>
        <row r="33">
          <cell r="H33" t="str">
            <v>105106-HOSPITAL ANDACOLLO</v>
          </cell>
          <cell r="I33">
            <v>369</v>
          </cell>
          <cell r="J33">
            <v>369</v>
          </cell>
          <cell r="K33">
            <v>738</v>
          </cell>
        </row>
        <row r="34">
          <cell r="H34" t="str">
            <v>04104-LA HIGUERA</v>
          </cell>
          <cell r="I34">
            <v>203</v>
          </cell>
          <cell r="J34">
            <v>232</v>
          </cell>
          <cell r="K34">
            <v>435</v>
          </cell>
        </row>
        <row r="35">
          <cell r="H35" t="str">
            <v>105314-CES. LA HIGUERA</v>
          </cell>
          <cell r="I35">
            <v>64</v>
          </cell>
          <cell r="J35">
            <v>82</v>
          </cell>
          <cell r="K35">
            <v>146</v>
          </cell>
        </row>
        <row r="36">
          <cell r="H36" t="str">
            <v xml:space="preserve">105500-P.S.R. CALETA HORNOS        </v>
          </cell>
          <cell r="I36">
            <v>67</v>
          </cell>
          <cell r="J36">
            <v>67</v>
          </cell>
          <cell r="K36">
            <v>134</v>
          </cell>
        </row>
        <row r="37">
          <cell r="H37" t="str">
            <v>105505-P.S.R. LOS CHOROS</v>
          </cell>
          <cell r="I37">
            <v>41</v>
          </cell>
          <cell r="J37">
            <v>51</v>
          </cell>
          <cell r="K37">
            <v>92</v>
          </cell>
        </row>
        <row r="38">
          <cell r="H38" t="str">
            <v>105506-P.S.R. EL TRAPICHE</v>
          </cell>
          <cell r="I38">
            <v>31</v>
          </cell>
          <cell r="J38">
            <v>32</v>
          </cell>
          <cell r="K38">
            <v>63</v>
          </cell>
        </row>
        <row r="39">
          <cell r="H39" t="str">
            <v>04105-PAIHUANO</v>
          </cell>
          <cell r="I39">
            <v>236</v>
          </cell>
          <cell r="J39">
            <v>243</v>
          </cell>
          <cell r="K39">
            <v>479</v>
          </cell>
        </row>
        <row r="40">
          <cell r="H40" t="str">
            <v>105306-CES. PAIHUANO</v>
          </cell>
          <cell r="I40">
            <v>236</v>
          </cell>
          <cell r="J40">
            <v>243</v>
          </cell>
          <cell r="K40">
            <v>479</v>
          </cell>
        </row>
        <row r="41">
          <cell r="H41" t="str">
            <v>04106-VICUÑA</v>
          </cell>
          <cell r="I41">
            <v>1184</v>
          </cell>
          <cell r="J41">
            <v>1407</v>
          </cell>
          <cell r="K41">
            <v>2591</v>
          </cell>
        </row>
        <row r="42">
          <cell r="H42" t="str">
            <v>105107-HOSPITAL VICUÑA</v>
          </cell>
          <cell r="I42">
            <v>592</v>
          </cell>
          <cell r="J42">
            <v>564</v>
          </cell>
          <cell r="K42">
            <v>1156</v>
          </cell>
        </row>
        <row r="43">
          <cell r="H43" t="str">
            <v>105467-P.S.R. DIAGUITAS</v>
          </cell>
          <cell r="I43">
            <v>35</v>
          </cell>
          <cell r="J43">
            <v>59</v>
          </cell>
          <cell r="K43">
            <v>94</v>
          </cell>
        </row>
        <row r="44">
          <cell r="H44" t="str">
            <v>105468-P.S.R. EL MOLLE</v>
          </cell>
          <cell r="I44">
            <v>59</v>
          </cell>
          <cell r="J44">
            <v>77</v>
          </cell>
          <cell r="K44">
            <v>136</v>
          </cell>
        </row>
        <row r="45">
          <cell r="H45" t="str">
            <v>105469-P.S.R. EL TAMBO</v>
          </cell>
          <cell r="I45">
            <v>87</v>
          </cell>
          <cell r="J45">
            <v>100</v>
          </cell>
          <cell r="K45">
            <v>187</v>
          </cell>
        </row>
        <row r="46">
          <cell r="H46" t="str">
            <v>105470-P.S.R. HUANTA</v>
          </cell>
          <cell r="I46">
            <v>5</v>
          </cell>
          <cell r="J46">
            <v>5</v>
          </cell>
          <cell r="K46">
            <v>10</v>
          </cell>
        </row>
        <row r="47">
          <cell r="H47" t="str">
            <v>105471-P.S.R. PERALILLO</v>
          </cell>
          <cell r="I47">
            <v>105</v>
          </cell>
          <cell r="J47">
            <v>161</v>
          </cell>
          <cell r="K47">
            <v>266</v>
          </cell>
        </row>
        <row r="48">
          <cell r="H48" t="str">
            <v>105472-P.S.R. RIVADAVIA</v>
          </cell>
          <cell r="I48">
            <v>10</v>
          </cell>
          <cell r="J48">
            <v>34</v>
          </cell>
          <cell r="K48">
            <v>44</v>
          </cell>
        </row>
        <row r="49">
          <cell r="H49" t="str">
            <v>105473-P.S.R. TALCUNA</v>
          </cell>
          <cell r="I49">
            <v>86</v>
          </cell>
          <cell r="J49">
            <v>97</v>
          </cell>
          <cell r="K49">
            <v>183</v>
          </cell>
        </row>
        <row r="50">
          <cell r="H50" t="str">
            <v>105474-P.S.R. CHAPILCA</v>
          </cell>
          <cell r="I50">
            <v>10</v>
          </cell>
          <cell r="J50">
            <v>18</v>
          </cell>
          <cell r="K50">
            <v>28</v>
          </cell>
        </row>
        <row r="51">
          <cell r="H51" t="str">
            <v>105502-P.S.R. CALINGASTA</v>
          </cell>
          <cell r="I51">
            <v>150</v>
          </cell>
          <cell r="J51">
            <v>241</v>
          </cell>
          <cell r="K51">
            <v>391</v>
          </cell>
        </row>
        <row r="52">
          <cell r="H52" t="str">
            <v>105509-P.S.R. GUALLIGUAICA</v>
          </cell>
          <cell r="I52">
            <v>45</v>
          </cell>
          <cell r="J52">
            <v>51</v>
          </cell>
          <cell r="K52">
            <v>96</v>
          </cell>
        </row>
        <row r="53">
          <cell r="H53" t="str">
            <v>04201-ILLAPEL</v>
          </cell>
          <cell r="I53">
            <v>1171</v>
          </cell>
          <cell r="J53">
            <v>1355</v>
          </cell>
          <cell r="K53">
            <v>2526</v>
          </cell>
        </row>
        <row r="54">
          <cell r="H54" t="str">
            <v>105103-HOSPITAL ILLAPEL</v>
          </cell>
          <cell r="I54">
            <v>702</v>
          </cell>
          <cell r="J54">
            <v>795</v>
          </cell>
          <cell r="K54">
            <v>1497</v>
          </cell>
        </row>
        <row r="55">
          <cell r="H55" t="str">
            <v>105326-CESFAM SAN RAFAEL</v>
          </cell>
          <cell r="I55">
            <v>351</v>
          </cell>
          <cell r="J55">
            <v>406</v>
          </cell>
          <cell r="K55">
            <v>757</v>
          </cell>
        </row>
        <row r="56">
          <cell r="H56" t="str">
            <v xml:space="preserve">105443-P.S.R. CARCAMO                   </v>
          </cell>
          <cell r="I56">
            <v>20</v>
          </cell>
          <cell r="J56">
            <v>20</v>
          </cell>
          <cell r="K56">
            <v>40</v>
          </cell>
        </row>
        <row r="57">
          <cell r="H57" t="str">
            <v>105444-P.S.R. HUINTIL</v>
          </cell>
          <cell r="I57">
            <v>10</v>
          </cell>
          <cell r="J57">
            <v>9</v>
          </cell>
          <cell r="K57">
            <v>19</v>
          </cell>
        </row>
        <row r="58">
          <cell r="H58" t="str">
            <v>105445-P.S.R. LIMAHUIDA</v>
          </cell>
          <cell r="I58">
            <v>8</v>
          </cell>
          <cell r="J58">
            <v>14</v>
          </cell>
          <cell r="K58">
            <v>22</v>
          </cell>
        </row>
        <row r="59">
          <cell r="H59" t="str">
            <v>105446-P.S.R. MATANCILLA</v>
          </cell>
          <cell r="I59">
            <v>5</v>
          </cell>
          <cell r="J59">
            <v>7</v>
          </cell>
          <cell r="K59">
            <v>12</v>
          </cell>
        </row>
        <row r="60">
          <cell r="H60" t="str">
            <v>105447-P.S.R. PERALILLO</v>
          </cell>
          <cell r="I60">
            <v>11</v>
          </cell>
          <cell r="J60">
            <v>9</v>
          </cell>
          <cell r="K60">
            <v>20</v>
          </cell>
        </row>
        <row r="61">
          <cell r="H61" t="str">
            <v>105448-P.S.R. SANTA VIRGINIA</v>
          </cell>
          <cell r="I61">
            <v>11</v>
          </cell>
          <cell r="J61">
            <v>8</v>
          </cell>
          <cell r="K61">
            <v>19</v>
          </cell>
        </row>
        <row r="62">
          <cell r="H62" t="str">
            <v>105449-P.S.R. TUNGA NORTE</v>
          </cell>
          <cell r="I62">
            <v>10</v>
          </cell>
          <cell r="J62">
            <v>10</v>
          </cell>
          <cell r="K62">
            <v>20</v>
          </cell>
        </row>
        <row r="63">
          <cell r="H63" t="str">
            <v>105485-P.S.R. PLAN DE HORNOS</v>
          </cell>
          <cell r="I63">
            <v>8</v>
          </cell>
          <cell r="J63">
            <v>15</v>
          </cell>
          <cell r="K63">
            <v>23</v>
          </cell>
        </row>
        <row r="64">
          <cell r="H64" t="str">
            <v>105486-P.S.R. TUNGA SUR</v>
          </cell>
          <cell r="I64">
            <v>14</v>
          </cell>
          <cell r="J64">
            <v>14</v>
          </cell>
          <cell r="K64">
            <v>28</v>
          </cell>
        </row>
        <row r="65">
          <cell r="H65" t="str">
            <v>105487-P.S.R. CAÑAS UNO</v>
          </cell>
          <cell r="I65"/>
          <cell r="J65">
            <v>31</v>
          </cell>
          <cell r="K65">
            <v>31</v>
          </cell>
        </row>
        <row r="66">
          <cell r="H66" t="str">
            <v>105496-P.S.R. PINTACURA SUR</v>
          </cell>
          <cell r="I66">
            <v>10</v>
          </cell>
          <cell r="J66">
            <v>11</v>
          </cell>
          <cell r="K66">
            <v>21</v>
          </cell>
        </row>
        <row r="67">
          <cell r="H67" t="str">
            <v>105504-P.S.R. SOCAVON</v>
          </cell>
          <cell r="I67">
            <v>11</v>
          </cell>
          <cell r="J67">
            <v>6</v>
          </cell>
          <cell r="K67">
            <v>17</v>
          </cell>
        </row>
        <row r="68">
          <cell r="H68" t="str">
            <v>04202-CANELA</v>
          </cell>
          <cell r="I68">
            <v>201</v>
          </cell>
          <cell r="J68">
            <v>259</v>
          </cell>
          <cell r="K68">
            <v>460</v>
          </cell>
        </row>
        <row r="69">
          <cell r="H69" t="str">
            <v>105309-CES. RURAL CANELA</v>
          </cell>
          <cell r="I69">
            <v>64</v>
          </cell>
          <cell r="J69">
            <v>132</v>
          </cell>
          <cell r="K69">
            <v>196</v>
          </cell>
        </row>
        <row r="70">
          <cell r="H70" t="str">
            <v xml:space="preserve">105450-P.S.R. MINCHA NORTE            </v>
          </cell>
          <cell r="I70">
            <v>44</v>
          </cell>
          <cell r="J70">
            <v>46</v>
          </cell>
          <cell r="K70">
            <v>90</v>
          </cell>
        </row>
        <row r="71">
          <cell r="H71" t="str">
            <v>105451-P.S.R. AGUA FRIA</v>
          </cell>
          <cell r="I71">
            <v>13</v>
          </cell>
          <cell r="J71">
            <v>17</v>
          </cell>
          <cell r="K71">
            <v>30</v>
          </cell>
        </row>
        <row r="72">
          <cell r="H72" t="str">
            <v>105482-P.S.R. CANELA ALTA</v>
          </cell>
          <cell r="I72">
            <v>10</v>
          </cell>
          <cell r="J72">
            <v>6</v>
          </cell>
          <cell r="K72">
            <v>16</v>
          </cell>
        </row>
        <row r="73">
          <cell r="H73" t="str">
            <v>105483-P.S.R. LOS RULOS</v>
          </cell>
          <cell r="I73">
            <v>6</v>
          </cell>
          <cell r="J73">
            <v>5</v>
          </cell>
          <cell r="K73">
            <v>11</v>
          </cell>
        </row>
        <row r="74">
          <cell r="H74" t="str">
            <v>105484-P.S.R. HUENTELAUQUEN</v>
          </cell>
          <cell r="I74">
            <v>26</v>
          </cell>
          <cell r="J74">
            <v>18</v>
          </cell>
          <cell r="K74">
            <v>44</v>
          </cell>
        </row>
        <row r="75">
          <cell r="H75" t="str">
            <v>105488-P.S.R. ESPIRITU SANTO</v>
          </cell>
          <cell r="I75">
            <v>15</v>
          </cell>
          <cell r="J75">
            <v>13</v>
          </cell>
          <cell r="K75">
            <v>28</v>
          </cell>
        </row>
        <row r="76">
          <cell r="H76" t="str">
            <v>105493-P.S.R. MINCHA SUR</v>
          </cell>
          <cell r="I76">
            <v>8</v>
          </cell>
          <cell r="J76">
            <v>7</v>
          </cell>
          <cell r="K76">
            <v>15</v>
          </cell>
        </row>
        <row r="77">
          <cell r="H77" t="str">
            <v>105497-P.S.R. JABONERIA</v>
          </cell>
          <cell r="I77">
            <v>4</v>
          </cell>
          <cell r="J77">
            <v>3</v>
          </cell>
          <cell r="K77">
            <v>7</v>
          </cell>
        </row>
        <row r="78">
          <cell r="H78" t="str">
            <v>105498-P.S.R. QUEBRADA DE LINARES</v>
          </cell>
          <cell r="I78">
            <v>11</v>
          </cell>
          <cell r="J78">
            <v>12</v>
          </cell>
          <cell r="K78">
            <v>23</v>
          </cell>
        </row>
        <row r="79">
          <cell r="H79" t="str">
            <v>04203-LOS VILOS</v>
          </cell>
          <cell r="I79">
            <v>139</v>
          </cell>
          <cell r="J79">
            <v>356</v>
          </cell>
          <cell r="K79">
            <v>495</v>
          </cell>
        </row>
        <row r="80">
          <cell r="H80" t="str">
            <v>105108-HOSPITAL LOS VILOS</v>
          </cell>
          <cell r="I80">
            <v>61</v>
          </cell>
          <cell r="J80">
            <v>251</v>
          </cell>
          <cell r="K80">
            <v>312</v>
          </cell>
        </row>
        <row r="81">
          <cell r="H81" t="str">
            <v xml:space="preserve">105478-P.S.R. CAIMANES                   </v>
          </cell>
          <cell r="I81">
            <v>37</v>
          </cell>
          <cell r="J81">
            <v>42</v>
          </cell>
          <cell r="K81">
            <v>79</v>
          </cell>
        </row>
        <row r="82">
          <cell r="H82" t="str">
            <v>105479-P.S.R. GUANGUALI</v>
          </cell>
          <cell r="I82">
            <v>12</v>
          </cell>
          <cell r="J82">
            <v>13</v>
          </cell>
          <cell r="K82">
            <v>25</v>
          </cell>
        </row>
        <row r="83">
          <cell r="H83" t="str">
            <v>105480-P.S.R. QUILIMARI</v>
          </cell>
          <cell r="I83">
            <v>21</v>
          </cell>
          <cell r="J83">
            <v>38</v>
          </cell>
          <cell r="K83">
            <v>59</v>
          </cell>
        </row>
        <row r="84">
          <cell r="H84" t="str">
            <v>105481-P.S.R. TILAMA</v>
          </cell>
          <cell r="I84">
            <v>3</v>
          </cell>
          <cell r="J84">
            <v>8</v>
          </cell>
          <cell r="K84">
            <v>11</v>
          </cell>
        </row>
        <row r="85">
          <cell r="H85" t="str">
            <v>105511-P.S.R. LOS CONDORES</v>
          </cell>
          <cell r="I85">
            <v>5</v>
          </cell>
          <cell r="J85">
            <v>4</v>
          </cell>
          <cell r="K85">
            <v>9</v>
          </cell>
        </row>
        <row r="86">
          <cell r="H86" t="str">
            <v>04204-SALAMANCA</v>
          </cell>
          <cell r="I86">
            <v>1042</v>
          </cell>
          <cell r="J86">
            <v>968</v>
          </cell>
          <cell r="K86">
            <v>2010</v>
          </cell>
        </row>
        <row r="87">
          <cell r="H87" t="str">
            <v>105104-HOSPITAL SALAMANCA</v>
          </cell>
          <cell r="I87">
            <v>318</v>
          </cell>
          <cell r="J87">
            <v>268</v>
          </cell>
          <cell r="K87">
            <v>586</v>
          </cell>
        </row>
        <row r="88">
          <cell r="H88" t="str">
            <v xml:space="preserve">105452-P.S.R. CUNCUMEN                 </v>
          </cell>
          <cell r="I88">
            <v>342</v>
          </cell>
          <cell r="J88">
            <v>332</v>
          </cell>
          <cell r="K88">
            <v>674</v>
          </cell>
        </row>
        <row r="89">
          <cell r="H89" t="str">
            <v>105453-P.S.R. TRANQUILLA</v>
          </cell>
          <cell r="I89">
            <v>31</v>
          </cell>
          <cell r="J89">
            <v>30</v>
          </cell>
          <cell r="K89">
            <v>61</v>
          </cell>
        </row>
        <row r="90">
          <cell r="H90" t="str">
            <v>105454-P.S.R. CUNLAGUA</v>
          </cell>
          <cell r="I90">
            <v>18</v>
          </cell>
          <cell r="J90">
            <v>18</v>
          </cell>
          <cell r="K90">
            <v>36</v>
          </cell>
        </row>
        <row r="91">
          <cell r="H91" t="str">
            <v>105455-P.S.R. CHILLEPIN</v>
          </cell>
          <cell r="I91">
            <v>52</v>
          </cell>
          <cell r="J91">
            <v>51</v>
          </cell>
          <cell r="K91">
            <v>103</v>
          </cell>
        </row>
        <row r="92">
          <cell r="H92" t="str">
            <v>105456-P.S.R. LLIMPO</v>
          </cell>
          <cell r="I92">
            <v>75</v>
          </cell>
          <cell r="J92">
            <v>59</v>
          </cell>
          <cell r="K92">
            <v>134</v>
          </cell>
        </row>
        <row r="93">
          <cell r="H93" t="str">
            <v>105457-P.S.R. SAN AGUSTIN</v>
          </cell>
          <cell r="I93">
            <v>30</v>
          </cell>
          <cell r="J93">
            <v>36</v>
          </cell>
          <cell r="K93">
            <v>66</v>
          </cell>
        </row>
        <row r="94">
          <cell r="H94" t="str">
            <v>105458-P.S.R. TAHUINCO</v>
          </cell>
          <cell r="I94">
            <v>26</v>
          </cell>
          <cell r="J94">
            <v>23</v>
          </cell>
          <cell r="K94">
            <v>49</v>
          </cell>
        </row>
        <row r="95">
          <cell r="H95" t="str">
            <v>105491-P.S.R. QUELEN BAJO</v>
          </cell>
          <cell r="I95">
            <v>45</v>
          </cell>
          <cell r="J95">
            <v>41</v>
          </cell>
          <cell r="K95">
            <v>86</v>
          </cell>
        </row>
        <row r="96">
          <cell r="H96" t="str">
            <v>105492-P.S.R. CAMISA</v>
          </cell>
          <cell r="I96">
            <v>58</v>
          </cell>
          <cell r="J96">
            <v>55</v>
          </cell>
          <cell r="K96">
            <v>113</v>
          </cell>
        </row>
        <row r="97">
          <cell r="H97" t="str">
            <v>105501-P.S.R. ARBOLEDA GRANDE</v>
          </cell>
          <cell r="I97">
            <v>47</v>
          </cell>
          <cell r="J97">
            <v>55</v>
          </cell>
          <cell r="K97">
            <v>102</v>
          </cell>
        </row>
        <row r="98">
          <cell r="H98" t="str">
            <v>04301-OVALLE</v>
          </cell>
          <cell r="I98">
            <v>3430</v>
          </cell>
          <cell r="J98">
            <v>4124</v>
          </cell>
          <cell r="K98">
            <v>7554</v>
          </cell>
        </row>
        <row r="99">
          <cell r="H99" t="str">
            <v>105315-CES. RURAL C. DE TAMAYA</v>
          </cell>
          <cell r="I99">
            <v>179</v>
          </cell>
          <cell r="J99">
            <v>179</v>
          </cell>
          <cell r="K99">
            <v>358</v>
          </cell>
        </row>
        <row r="100">
          <cell r="H100" t="str">
            <v>105317-CES. JORGE JORDAN D.</v>
          </cell>
          <cell r="I100">
            <v>694</v>
          </cell>
          <cell r="J100">
            <v>928</v>
          </cell>
          <cell r="K100">
            <v>1622</v>
          </cell>
        </row>
        <row r="101">
          <cell r="H101" t="str">
            <v>105322-CES. MARCOS MACUADA</v>
          </cell>
          <cell r="I101">
            <v>1197</v>
          </cell>
          <cell r="J101">
            <v>1602</v>
          </cell>
          <cell r="K101">
            <v>2799</v>
          </cell>
        </row>
        <row r="102">
          <cell r="H102" t="str">
            <v>105324-CES. SOTAQUI</v>
          </cell>
          <cell r="I102">
            <v>197</v>
          </cell>
          <cell r="J102">
            <v>200</v>
          </cell>
          <cell r="K102">
            <v>397</v>
          </cell>
        </row>
        <row r="103">
          <cell r="H103" t="str">
            <v>105415-P.S.R. BARRAZA</v>
          </cell>
          <cell r="I103">
            <v>60</v>
          </cell>
          <cell r="J103">
            <v>63</v>
          </cell>
          <cell r="K103">
            <v>123</v>
          </cell>
        </row>
        <row r="104">
          <cell r="H104" t="str">
            <v xml:space="preserve">105416-P.S.R. CAMARICO                  </v>
          </cell>
          <cell r="I104">
            <v>58</v>
          </cell>
          <cell r="J104">
            <v>58</v>
          </cell>
          <cell r="K104">
            <v>116</v>
          </cell>
        </row>
        <row r="105">
          <cell r="H105" t="str">
            <v>105417-P.S.R. ALCONES BAJOS</v>
          </cell>
          <cell r="I105">
            <v>57</v>
          </cell>
          <cell r="J105">
            <v>55</v>
          </cell>
          <cell r="K105">
            <v>112</v>
          </cell>
        </row>
        <row r="106">
          <cell r="H106" t="str">
            <v>105419-P.S.R. LAS SOSSAS</v>
          </cell>
          <cell r="I106">
            <v>35</v>
          </cell>
          <cell r="J106">
            <v>40</v>
          </cell>
          <cell r="K106">
            <v>75</v>
          </cell>
        </row>
        <row r="107">
          <cell r="H107" t="str">
            <v>105420-P.S.R. LIMARI</v>
          </cell>
          <cell r="I107">
            <v>24</v>
          </cell>
          <cell r="J107"/>
          <cell r="K107">
            <v>24</v>
          </cell>
        </row>
        <row r="108">
          <cell r="H108" t="str">
            <v>105422-P.S.R. HORNILLOS</v>
          </cell>
          <cell r="I108">
            <v>7</v>
          </cell>
          <cell r="J108">
            <v>8</v>
          </cell>
          <cell r="K108">
            <v>15</v>
          </cell>
        </row>
        <row r="109">
          <cell r="H109" t="str">
            <v>105437-P.S.R. CHALINGA</v>
          </cell>
          <cell r="I109">
            <v>25</v>
          </cell>
          <cell r="J109">
            <v>25</v>
          </cell>
          <cell r="K109">
            <v>50</v>
          </cell>
        </row>
        <row r="110">
          <cell r="H110" t="str">
            <v>105439-P.S.R. CERRO BLANCO</v>
          </cell>
          <cell r="I110">
            <v>8</v>
          </cell>
          <cell r="J110">
            <v>9</v>
          </cell>
          <cell r="K110">
            <v>17</v>
          </cell>
        </row>
        <row r="111">
          <cell r="H111" t="str">
            <v>105507-P.S.R. HUAMALATA</v>
          </cell>
          <cell r="I111">
            <v>64</v>
          </cell>
          <cell r="J111">
            <v>76</v>
          </cell>
          <cell r="K111">
            <v>140</v>
          </cell>
        </row>
        <row r="112">
          <cell r="H112" t="str">
            <v>105510-P.S.R. RECOLETA</v>
          </cell>
          <cell r="I112">
            <v>70</v>
          </cell>
          <cell r="J112">
            <v>61</v>
          </cell>
          <cell r="K112">
            <v>131</v>
          </cell>
        </row>
        <row r="113">
          <cell r="H113" t="str">
            <v>105722-CECOF SAN JOSE DE LA DEHESA</v>
          </cell>
          <cell r="I113">
            <v>453</v>
          </cell>
          <cell r="J113">
            <v>467</v>
          </cell>
          <cell r="K113">
            <v>920</v>
          </cell>
        </row>
        <row r="114">
          <cell r="H114" t="str">
            <v>105723-CECOF LIMARI</v>
          </cell>
          <cell r="I114">
            <v>198</v>
          </cell>
          <cell r="J114">
            <v>194</v>
          </cell>
          <cell r="K114">
            <v>392</v>
          </cell>
        </row>
        <row r="115">
          <cell r="H115" t="str">
            <v>200258-CECOF LOS COPIHUES</v>
          </cell>
          <cell r="I115">
            <v>104</v>
          </cell>
          <cell r="J115">
            <v>93</v>
          </cell>
          <cell r="K115">
            <v>197</v>
          </cell>
        </row>
        <row r="116">
          <cell r="H116" t="str">
            <v>200367-CECOF COLONIA LIMARÍ</v>
          </cell>
          <cell r="I116"/>
          <cell r="J116">
            <v>66</v>
          </cell>
          <cell r="K116">
            <v>66</v>
          </cell>
        </row>
        <row r="117">
          <cell r="H117" t="str">
            <v>04302-COMBARBALÁ</v>
          </cell>
          <cell r="I117">
            <v>370</v>
          </cell>
          <cell r="J117">
            <v>425</v>
          </cell>
          <cell r="K117">
            <v>795</v>
          </cell>
        </row>
        <row r="118">
          <cell r="H118" t="str">
            <v>105105-HOSPITAL COMBARBALÁ</v>
          </cell>
          <cell r="I118">
            <v>159</v>
          </cell>
          <cell r="J118">
            <v>207</v>
          </cell>
          <cell r="K118">
            <v>366</v>
          </cell>
        </row>
        <row r="119">
          <cell r="H119" t="str">
            <v>105433-P.S.R. SAN LORENZO</v>
          </cell>
          <cell r="I119"/>
          <cell r="J119">
            <v>5</v>
          </cell>
          <cell r="K119">
            <v>5</v>
          </cell>
        </row>
        <row r="120">
          <cell r="H120" t="str">
            <v>105434-P.S.R. SAN MARCOS</v>
          </cell>
          <cell r="I120">
            <v>14</v>
          </cell>
          <cell r="J120">
            <v>16</v>
          </cell>
          <cell r="K120">
            <v>30</v>
          </cell>
        </row>
        <row r="121">
          <cell r="H121" t="str">
            <v>105441-P.S.R. MANQUEHUA</v>
          </cell>
          <cell r="I121">
            <v>21</v>
          </cell>
          <cell r="J121">
            <v>20</v>
          </cell>
          <cell r="K121">
            <v>41</v>
          </cell>
        </row>
        <row r="122">
          <cell r="H122" t="str">
            <v xml:space="preserve">105459-P.S.R. BARRANCAS                </v>
          </cell>
          <cell r="I122">
            <v>19</v>
          </cell>
          <cell r="J122">
            <v>18</v>
          </cell>
          <cell r="K122">
            <v>37</v>
          </cell>
        </row>
        <row r="123">
          <cell r="H123" t="str">
            <v>105460-P.S.R. COGOTI 18</v>
          </cell>
          <cell r="I123">
            <v>14</v>
          </cell>
          <cell r="J123">
            <v>16</v>
          </cell>
          <cell r="K123">
            <v>30</v>
          </cell>
        </row>
        <row r="124">
          <cell r="H124" t="str">
            <v>105461-P.S.R. EL HUACHO</v>
          </cell>
          <cell r="I124">
            <v>13</v>
          </cell>
          <cell r="J124">
            <v>14</v>
          </cell>
          <cell r="K124">
            <v>27</v>
          </cell>
        </row>
        <row r="125">
          <cell r="H125" t="str">
            <v>105462-P.S.R. EL SAUCE</v>
          </cell>
          <cell r="I125">
            <v>18</v>
          </cell>
          <cell r="J125">
            <v>18</v>
          </cell>
          <cell r="K125">
            <v>36</v>
          </cell>
        </row>
        <row r="126">
          <cell r="H126" t="str">
            <v>105463-P.S.R. QUILITAPIA</v>
          </cell>
          <cell r="I126">
            <v>35</v>
          </cell>
          <cell r="J126">
            <v>40</v>
          </cell>
          <cell r="K126">
            <v>75</v>
          </cell>
        </row>
        <row r="127">
          <cell r="H127" t="str">
            <v>105464-P.S.R. LA LIGUA</v>
          </cell>
          <cell r="I127">
            <v>33</v>
          </cell>
          <cell r="J127">
            <v>25</v>
          </cell>
          <cell r="K127">
            <v>58</v>
          </cell>
        </row>
        <row r="128">
          <cell r="H128" t="str">
            <v>105465-P.S.R. RAMADILLA</v>
          </cell>
          <cell r="I128">
            <v>6</v>
          </cell>
          <cell r="J128">
            <v>7</v>
          </cell>
          <cell r="K128">
            <v>13</v>
          </cell>
        </row>
        <row r="129">
          <cell r="H129" t="str">
            <v>105466-P.S.R. VALLE HERMOSO</v>
          </cell>
          <cell r="I129">
            <v>28</v>
          </cell>
          <cell r="J129">
            <v>28</v>
          </cell>
          <cell r="K129">
            <v>56</v>
          </cell>
        </row>
        <row r="130">
          <cell r="H130" t="str">
            <v>105490-P.S.R. EL DURAZNO</v>
          </cell>
          <cell r="I130">
            <v>10</v>
          </cell>
          <cell r="J130">
            <v>11</v>
          </cell>
          <cell r="K130">
            <v>21</v>
          </cell>
        </row>
        <row r="131">
          <cell r="H131" t="str">
            <v>04303-MONTE PATRIA</v>
          </cell>
          <cell r="I131">
            <v>951</v>
          </cell>
          <cell r="J131">
            <v>1151</v>
          </cell>
          <cell r="K131">
            <v>2102</v>
          </cell>
        </row>
        <row r="132">
          <cell r="H132" t="str">
            <v>105307-CES. RURAL MONTE PATRIA</v>
          </cell>
          <cell r="I132">
            <v>308</v>
          </cell>
          <cell r="J132">
            <v>338</v>
          </cell>
          <cell r="K132">
            <v>646</v>
          </cell>
        </row>
        <row r="133">
          <cell r="H133" t="str">
            <v>105311-CES. RURAL CHAÑARAL ALTO</v>
          </cell>
          <cell r="I133">
            <v>141</v>
          </cell>
          <cell r="J133">
            <v>168</v>
          </cell>
          <cell r="K133">
            <v>309</v>
          </cell>
        </row>
        <row r="134">
          <cell r="H134" t="str">
            <v>105312-CES. RURAL CAREN</v>
          </cell>
          <cell r="I134">
            <v>76</v>
          </cell>
          <cell r="J134">
            <v>108</v>
          </cell>
          <cell r="K134">
            <v>184</v>
          </cell>
        </row>
        <row r="135">
          <cell r="H135" t="str">
            <v>105318-CES. RURAL EL PALQUI</v>
          </cell>
          <cell r="I135">
            <v>220</v>
          </cell>
          <cell r="J135">
            <v>290</v>
          </cell>
          <cell r="K135">
            <v>510</v>
          </cell>
        </row>
        <row r="136">
          <cell r="H136" t="str">
            <v>105425-P.S.R. CHILECITO</v>
          </cell>
          <cell r="I136">
            <v>22</v>
          </cell>
          <cell r="J136">
            <v>24</v>
          </cell>
          <cell r="K136">
            <v>46</v>
          </cell>
        </row>
        <row r="137">
          <cell r="H137" t="str">
            <v>105427-P.S.R. HACIENDA VALDIVIA</v>
          </cell>
          <cell r="I137">
            <v>17</v>
          </cell>
          <cell r="J137">
            <v>12</v>
          </cell>
          <cell r="K137">
            <v>29</v>
          </cell>
        </row>
        <row r="138">
          <cell r="H138" t="str">
            <v>105428-P.S.R. HUATULAME</v>
          </cell>
          <cell r="I138">
            <v>27</v>
          </cell>
          <cell r="J138">
            <v>33</v>
          </cell>
          <cell r="K138">
            <v>60</v>
          </cell>
        </row>
        <row r="139">
          <cell r="H139" t="str">
            <v>105430-P.S.R. MIALQUI</v>
          </cell>
          <cell r="I139">
            <v>22</v>
          </cell>
          <cell r="J139">
            <v>31</v>
          </cell>
          <cell r="K139">
            <v>53</v>
          </cell>
        </row>
        <row r="140">
          <cell r="H140" t="str">
            <v>105431-P.S.R. PEDREGAL</v>
          </cell>
          <cell r="I140">
            <v>19</v>
          </cell>
          <cell r="J140">
            <v>23</v>
          </cell>
          <cell r="K140">
            <v>42</v>
          </cell>
        </row>
        <row r="141">
          <cell r="H141" t="str">
            <v>105432-P.S.R. RAPEL</v>
          </cell>
          <cell r="I141">
            <v>39</v>
          </cell>
          <cell r="J141">
            <v>46</v>
          </cell>
          <cell r="K141">
            <v>85</v>
          </cell>
        </row>
        <row r="142">
          <cell r="H142" t="str">
            <v>105435-P.S.R. TULAHUEN</v>
          </cell>
          <cell r="I142">
            <v>33</v>
          </cell>
          <cell r="J142">
            <v>46</v>
          </cell>
          <cell r="K142">
            <v>79</v>
          </cell>
        </row>
        <row r="143">
          <cell r="H143" t="str">
            <v>105436-P.S.R. EL MAITEN</v>
          </cell>
          <cell r="I143">
            <v>15</v>
          </cell>
          <cell r="J143">
            <v>18</v>
          </cell>
          <cell r="K143">
            <v>33</v>
          </cell>
        </row>
        <row r="144">
          <cell r="H144" t="str">
            <v>105489-P.S.R. RAMADAS DE TULAHUEN</v>
          </cell>
          <cell r="I144">
            <v>12</v>
          </cell>
          <cell r="J144">
            <v>14</v>
          </cell>
          <cell r="K144">
            <v>26</v>
          </cell>
        </row>
        <row r="145">
          <cell r="H145" t="str">
            <v>04304-PUNITAQUI</v>
          </cell>
          <cell r="I145">
            <v>423</v>
          </cell>
          <cell r="J145">
            <v>420</v>
          </cell>
          <cell r="K145">
            <v>843</v>
          </cell>
        </row>
        <row r="146">
          <cell r="H146" t="str">
            <v>105308-CES. RURAL PUNITAQUI</v>
          </cell>
          <cell r="I146">
            <v>422</v>
          </cell>
          <cell r="J146">
            <v>419</v>
          </cell>
          <cell r="K146">
            <v>841</v>
          </cell>
        </row>
        <row r="147">
          <cell r="H147" t="str">
            <v xml:space="preserve">105508-P.S.R. EL PARRAL DE QUILES  </v>
          </cell>
          <cell r="I147">
            <v>1</v>
          </cell>
          <cell r="J147">
            <v>1</v>
          </cell>
          <cell r="K147">
            <v>2</v>
          </cell>
        </row>
        <row r="148">
          <cell r="H148" t="str">
            <v>04305-RIO HURTADO</v>
          </cell>
          <cell r="I148">
            <v>257</v>
          </cell>
          <cell r="J148">
            <v>217</v>
          </cell>
          <cell r="K148">
            <v>474</v>
          </cell>
        </row>
        <row r="149">
          <cell r="H149" t="str">
            <v>105310-CES. RURAL PICHASCA</v>
          </cell>
          <cell r="I149">
            <v>87</v>
          </cell>
          <cell r="J149">
            <v>78</v>
          </cell>
          <cell r="K149">
            <v>165</v>
          </cell>
        </row>
        <row r="150">
          <cell r="H150" t="str">
            <v>105409-P.S.R. EL CHAÑAR</v>
          </cell>
          <cell r="I150">
            <v>19</v>
          </cell>
          <cell r="J150">
            <v>13</v>
          </cell>
          <cell r="K150">
            <v>32</v>
          </cell>
        </row>
        <row r="151">
          <cell r="H151" t="str">
            <v>105410-P.S.R. HURTADO</v>
          </cell>
          <cell r="I151">
            <v>25</v>
          </cell>
          <cell r="J151">
            <v>18</v>
          </cell>
          <cell r="K151">
            <v>43</v>
          </cell>
        </row>
        <row r="152">
          <cell r="H152" t="str">
            <v>105411-P.S.R. LAS BREAS</v>
          </cell>
          <cell r="I152">
            <v>28</v>
          </cell>
          <cell r="J152">
            <v>24</v>
          </cell>
          <cell r="K152">
            <v>52</v>
          </cell>
        </row>
        <row r="153">
          <cell r="H153" t="str">
            <v>105413-P.S.R. SAMO ALTO</v>
          </cell>
          <cell r="I153">
            <v>42</v>
          </cell>
          <cell r="J153">
            <v>36</v>
          </cell>
          <cell r="K153">
            <v>78</v>
          </cell>
        </row>
        <row r="154">
          <cell r="H154" t="str">
            <v>105414-P.S.R. SERON</v>
          </cell>
          <cell r="I154">
            <v>34</v>
          </cell>
          <cell r="J154">
            <v>30</v>
          </cell>
          <cell r="K154">
            <v>64</v>
          </cell>
        </row>
        <row r="155">
          <cell r="H155" t="str">
            <v>105503-P.S.R. TABAQUEROS</v>
          </cell>
          <cell r="I155">
            <v>22</v>
          </cell>
          <cell r="J155">
            <v>18</v>
          </cell>
          <cell r="K155">
            <v>40</v>
          </cell>
        </row>
        <row r="156">
          <cell r="H156" t="str">
            <v>Total general</v>
          </cell>
          <cell r="I156">
            <v>22339</v>
          </cell>
          <cell r="J156">
            <v>24171</v>
          </cell>
          <cell r="K156">
            <v>46510</v>
          </cell>
        </row>
      </sheetData>
      <sheetData sheetId="4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>
            <v>12</v>
          </cell>
          <cell r="K4" t="str">
            <v>Total general</v>
          </cell>
        </row>
        <row r="5">
          <cell r="H5" t="str">
            <v>04101-LA SERENA</v>
          </cell>
          <cell r="I5">
            <v>3585</v>
          </cell>
          <cell r="J5">
            <v>4011</v>
          </cell>
          <cell r="K5">
            <v>7596</v>
          </cell>
        </row>
        <row r="6">
          <cell r="H6" t="str">
            <v>105300-CES. CARDENAL CARO</v>
          </cell>
          <cell r="I6">
            <v>687</v>
          </cell>
          <cell r="J6">
            <v>764</v>
          </cell>
          <cell r="K6">
            <v>1451</v>
          </cell>
        </row>
        <row r="7">
          <cell r="H7" t="str">
            <v>105301-CES. LAS COMPAÑIAS</v>
          </cell>
          <cell r="I7">
            <v>576</v>
          </cell>
          <cell r="J7">
            <v>529</v>
          </cell>
          <cell r="K7">
            <v>1105</v>
          </cell>
        </row>
        <row r="8">
          <cell r="H8" t="str">
            <v>105302-CES. PEDRO AGUIRRE C.</v>
          </cell>
          <cell r="I8">
            <v>536</v>
          </cell>
          <cell r="J8">
            <v>593</v>
          </cell>
          <cell r="K8">
            <v>1129</v>
          </cell>
        </row>
        <row r="9">
          <cell r="H9" t="str">
            <v>105313-CES. SCHAFFHAUSER</v>
          </cell>
          <cell r="I9">
            <v>435</v>
          </cell>
          <cell r="J9">
            <v>614</v>
          </cell>
          <cell r="K9">
            <v>1049</v>
          </cell>
        </row>
        <row r="10">
          <cell r="H10" t="str">
            <v>105319-CES. CARDENAL R.S.H.</v>
          </cell>
          <cell r="I10">
            <v>573</v>
          </cell>
          <cell r="J10">
            <v>690</v>
          </cell>
          <cell r="K10">
            <v>1263</v>
          </cell>
        </row>
        <row r="11">
          <cell r="H11" t="str">
            <v>105325-CESFAM JUAN PABLO II</v>
          </cell>
          <cell r="I11">
            <v>655</v>
          </cell>
          <cell r="J11">
            <v>697</v>
          </cell>
          <cell r="K11">
            <v>1352</v>
          </cell>
        </row>
        <row r="12">
          <cell r="H12" t="str">
            <v xml:space="preserve">105400-P.S.R. ALGARROBITO            </v>
          </cell>
          <cell r="I12">
            <v>95</v>
          </cell>
          <cell r="J12">
            <v>86</v>
          </cell>
          <cell r="K12">
            <v>181</v>
          </cell>
        </row>
        <row r="13">
          <cell r="H13" t="str">
            <v>105401-P.S.R. LAS ROJAS</v>
          </cell>
          <cell r="I13">
            <v>19</v>
          </cell>
          <cell r="J13">
            <v>24</v>
          </cell>
          <cell r="K13">
            <v>43</v>
          </cell>
        </row>
        <row r="14">
          <cell r="H14" t="str">
            <v>105402-P.S.R. EL ROMERO</v>
          </cell>
          <cell r="I14">
            <v>6</v>
          </cell>
          <cell r="J14">
            <v>8</v>
          </cell>
          <cell r="K14">
            <v>14</v>
          </cell>
        </row>
        <row r="15">
          <cell r="H15" t="str">
            <v>105499-P.S.R. LAMBERT</v>
          </cell>
          <cell r="I15">
            <v>3</v>
          </cell>
          <cell r="J15">
            <v>5</v>
          </cell>
          <cell r="K15">
            <v>8</v>
          </cell>
        </row>
        <row r="16">
          <cell r="H16" t="str">
            <v>105702-CECOF VILLA LAMBERT</v>
          </cell>
          <cell r="I16"/>
          <cell r="J16">
            <v>1</v>
          </cell>
          <cell r="K16">
            <v>1</v>
          </cell>
        </row>
        <row r="17">
          <cell r="H17" t="str">
            <v>04102-COQUIMBO</v>
          </cell>
          <cell r="I17">
            <v>4079</v>
          </cell>
          <cell r="J17">
            <v>4208</v>
          </cell>
          <cell r="K17">
            <v>8287</v>
          </cell>
        </row>
        <row r="18">
          <cell r="H18" t="str">
            <v>105303-CES. SAN JUAN</v>
          </cell>
          <cell r="I18">
            <v>500</v>
          </cell>
          <cell r="J18">
            <v>696</v>
          </cell>
          <cell r="K18">
            <v>1196</v>
          </cell>
        </row>
        <row r="19">
          <cell r="H19" t="str">
            <v>105304-CES. SANTA CECILIA</v>
          </cell>
          <cell r="I19">
            <v>733</v>
          </cell>
          <cell r="J19">
            <v>650</v>
          </cell>
          <cell r="K19">
            <v>1383</v>
          </cell>
        </row>
        <row r="20">
          <cell r="H20" t="str">
            <v>105305-CES. TIERRAS BLANCAS</v>
          </cell>
          <cell r="I20">
            <v>1458</v>
          </cell>
          <cell r="J20">
            <v>1518</v>
          </cell>
          <cell r="K20">
            <v>2976</v>
          </cell>
        </row>
        <row r="21">
          <cell r="H21" t="str">
            <v>105321-CES. RURAL  TONGOY</v>
          </cell>
          <cell r="I21">
            <v>154</v>
          </cell>
          <cell r="J21">
            <v>163</v>
          </cell>
          <cell r="K21">
            <v>317</v>
          </cell>
        </row>
        <row r="22">
          <cell r="H22" t="str">
            <v>105323-CES. DR. SERGIO AGUILAR</v>
          </cell>
          <cell r="I22">
            <v>899</v>
          </cell>
          <cell r="J22">
            <v>966</v>
          </cell>
          <cell r="K22">
            <v>1865</v>
          </cell>
        </row>
        <row r="23">
          <cell r="H23" t="str">
            <v>105405-P.S.R. GUANAQUEROS</v>
          </cell>
          <cell r="I23">
            <v>30</v>
          </cell>
          <cell r="J23">
            <v>49</v>
          </cell>
          <cell r="K23">
            <v>79</v>
          </cell>
        </row>
        <row r="24">
          <cell r="H24" t="str">
            <v>105406-P.S.R. PAN DE AZUCAR</v>
          </cell>
          <cell r="I24">
            <v>137</v>
          </cell>
          <cell r="J24">
            <v>153</v>
          </cell>
          <cell r="K24">
            <v>290</v>
          </cell>
        </row>
        <row r="25">
          <cell r="H25" t="str">
            <v>105407-P.S.R. TAMBILLOS</v>
          </cell>
          <cell r="I25">
            <v>18</v>
          </cell>
          <cell r="J25">
            <v>13</v>
          </cell>
          <cell r="K25">
            <v>31</v>
          </cell>
        </row>
        <row r="26">
          <cell r="H26" t="str">
            <v>200273-CECOF PUNTA MIRA</v>
          </cell>
          <cell r="I26">
            <v>150</v>
          </cell>
          <cell r="J26"/>
          <cell r="K26">
            <v>150</v>
          </cell>
        </row>
        <row r="27">
          <cell r="H27" t="str">
            <v>04103-ANDACOLLO</v>
          </cell>
          <cell r="I27">
            <v>312</v>
          </cell>
          <cell r="J27">
            <v>298</v>
          </cell>
          <cell r="K27">
            <v>610</v>
          </cell>
        </row>
        <row r="28">
          <cell r="H28" t="str">
            <v>105106-HOSPITAL ANDACOLLO</v>
          </cell>
          <cell r="I28">
            <v>312</v>
          </cell>
          <cell r="J28">
            <v>298</v>
          </cell>
          <cell r="K28">
            <v>610</v>
          </cell>
        </row>
        <row r="29">
          <cell r="H29" t="str">
            <v>04104-LA HIGUERA</v>
          </cell>
          <cell r="I29">
            <v>96</v>
          </cell>
          <cell r="J29">
            <v>183</v>
          </cell>
          <cell r="K29">
            <v>279</v>
          </cell>
        </row>
        <row r="30">
          <cell r="H30" t="str">
            <v>105314-CES. LA HIGUERA</v>
          </cell>
          <cell r="I30">
            <v>35</v>
          </cell>
          <cell r="J30">
            <v>62</v>
          </cell>
          <cell r="K30">
            <v>97</v>
          </cell>
        </row>
        <row r="31">
          <cell r="H31" t="str">
            <v xml:space="preserve">105500-P.S.R. CALETA HORNOS        </v>
          </cell>
          <cell r="I31">
            <v>17</v>
          </cell>
          <cell r="J31">
            <v>48</v>
          </cell>
          <cell r="K31">
            <v>65</v>
          </cell>
        </row>
        <row r="32">
          <cell r="H32" t="str">
            <v>105505-P.S.R. LOS CHOROS</v>
          </cell>
          <cell r="I32">
            <v>18</v>
          </cell>
          <cell r="J32">
            <v>32</v>
          </cell>
          <cell r="K32">
            <v>50</v>
          </cell>
        </row>
        <row r="33">
          <cell r="H33" t="str">
            <v>105506-P.S.R. EL TRAPICHE</v>
          </cell>
          <cell r="I33">
            <v>26</v>
          </cell>
          <cell r="J33">
            <v>41</v>
          </cell>
          <cell r="K33">
            <v>67</v>
          </cell>
        </row>
        <row r="34">
          <cell r="H34" t="str">
            <v>04105-PAIHUANO</v>
          </cell>
          <cell r="I34">
            <v>36</v>
          </cell>
          <cell r="J34">
            <v>39</v>
          </cell>
          <cell r="K34">
            <v>75</v>
          </cell>
        </row>
        <row r="35">
          <cell r="H35" t="str">
            <v>105306-CES. PAIHUANO</v>
          </cell>
          <cell r="I35">
            <v>11</v>
          </cell>
          <cell r="J35">
            <v>34</v>
          </cell>
          <cell r="K35">
            <v>45</v>
          </cell>
        </row>
        <row r="36">
          <cell r="H36" t="str">
            <v>105475-P.S.R. HORCON</v>
          </cell>
          <cell r="I36">
            <v>6</v>
          </cell>
          <cell r="J36"/>
          <cell r="K36">
            <v>6</v>
          </cell>
        </row>
        <row r="37">
          <cell r="H37" t="str">
            <v>105476-P.S.R. MONTE GRANDE</v>
          </cell>
          <cell r="I37">
            <v>4</v>
          </cell>
          <cell r="J37">
            <v>5</v>
          </cell>
          <cell r="K37">
            <v>9</v>
          </cell>
        </row>
        <row r="38">
          <cell r="H38" t="str">
            <v>105477-P.S.R. PISCO ELQUI</v>
          </cell>
          <cell r="I38">
            <v>15</v>
          </cell>
          <cell r="J38"/>
          <cell r="K38">
            <v>15</v>
          </cell>
        </row>
        <row r="39">
          <cell r="H39" t="str">
            <v>04106-VICUÑA</v>
          </cell>
          <cell r="I39">
            <v>628</v>
          </cell>
          <cell r="J39">
            <v>682</v>
          </cell>
          <cell r="K39">
            <v>1310</v>
          </cell>
        </row>
        <row r="40">
          <cell r="H40" t="str">
            <v>105107-HOSPITAL VICUÑA</v>
          </cell>
          <cell r="I40">
            <v>297</v>
          </cell>
          <cell r="J40">
            <v>322</v>
          </cell>
          <cell r="K40">
            <v>619</v>
          </cell>
        </row>
        <row r="41">
          <cell r="H41" t="str">
            <v>105467-P.S.R. DIAGUITAS</v>
          </cell>
          <cell r="I41">
            <v>63</v>
          </cell>
          <cell r="J41">
            <v>54</v>
          </cell>
          <cell r="K41">
            <v>117</v>
          </cell>
        </row>
        <row r="42">
          <cell r="H42" t="str">
            <v>105468-P.S.R. EL MOLLE</v>
          </cell>
          <cell r="I42">
            <v>31</v>
          </cell>
          <cell r="J42">
            <v>31</v>
          </cell>
          <cell r="K42">
            <v>62</v>
          </cell>
        </row>
        <row r="43">
          <cell r="H43" t="str">
            <v>105469-P.S.R. EL TAMBO</v>
          </cell>
          <cell r="I43">
            <v>34</v>
          </cell>
          <cell r="J43">
            <v>52</v>
          </cell>
          <cell r="K43">
            <v>86</v>
          </cell>
        </row>
        <row r="44">
          <cell r="H44" t="str">
            <v>105470-P.S.R. HUANTA</v>
          </cell>
          <cell r="I44">
            <v>5</v>
          </cell>
          <cell r="J44">
            <v>4</v>
          </cell>
          <cell r="K44">
            <v>9</v>
          </cell>
        </row>
        <row r="45">
          <cell r="H45" t="str">
            <v>105471-P.S.R. PERALILLO</v>
          </cell>
          <cell r="I45">
            <v>51</v>
          </cell>
          <cell r="J45">
            <v>51</v>
          </cell>
          <cell r="K45">
            <v>102</v>
          </cell>
        </row>
        <row r="46">
          <cell r="H46" t="str">
            <v>105472-P.S.R. RIVADAVIA</v>
          </cell>
          <cell r="I46">
            <v>27</v>
          </cell>
          <cell r="J46">
            <v>34</v>
          </cell>
          <cell r="K46">
            <v>61</v>
          </cell>
        </row>
        <row r="47">
          <cell r="H47" t="str">
            <v>105473-P.S.R. TALCUNA</v>
          </cell>
          <cell r="I47">
            <v>31</v>
          </cell>
          <cell r="J47">
            <v>37</v>
          </cell>
          <cell r="K47">
            <v>68</v>
          </cell>
        </row>
        <row r="48">
          <cell r="H48" t="str">
            <v>105474-P.S.R. CHAPILCA</v>
          </cell>
          <cell r="I48">
            <v>19</v>
          </cell>
          <cell r="J48">
            <v>22</v>
          </cell>
          <cell r="K48">
            <v>41</v>
          </cell>
        </row>
        <row r="49">
          <cell r="H49" t="str">
            <v>105502-P.S.R. CALINGASTA</v>
          </cell>
          <cell r="I49">
            <v>58</v>
          </cell>
          <cell r="J49">
            <v>61</v>
          </cell>
          <cell r="K49">
            <v>119</v>
          </cell>
        </row>
        <row r="50">
          <cell r="H50" t="str">
            <v>105509-P.S.R. GUALLIGUAICA</v>
          </cell>
          <cell r="I50">
            <v>12</v>
          </cell>
          <cell r="J50">
            <v>14</v>
          </cell>
          <cell r="K50">
            <v>26</v>
          </cell>
        </row>
        <row r="51">
          <cell r="H51" t="str">
            <v>04201-ILLAPEL</v>
          </cell>
          <cell r="I51">
            <v>556</v>
          </cell>
          <cell r="J51">
            <v>911</v>
          </cell>
          <cell r="K51">
            <v>1467</v>
          </cell>
        </row>
        <row r="52">
          <cell r="H52" t="str">
            <v>105103-HOSPITAL ILLAPEL</v>
          </cell>
          <cell r="I52">
            <v>309</v>
          </cell>
          <cell r="J52">
            <v>578</v>
          </cell>
          <cell r="K52">
            <v>887</v>
          </cell>
        </row>
        <row r="53">
          <cell r="H53" t="str">
            <v>105326-CESFAM SAN RAFAEL</v>
          </cell>
          <cell r="I53">
            <v>115</v>
          </cell>
          <cell r="J53">
            <v>176</v>
          </cell>
          <cell r="K53">
            <v>291</v>
          </cell>
        </row>
        <row r="54">
          <cell r="H54" t="str">
            <v xml:space="preserve">105443-P.S.R. CARCAMO                   </v>
          </cell>
          <cell r="I54">
            <v>15</v>
          </cell>
          <cell r="J54">
            <v>13</v>
          </cell>
          <cell r="K54">
            <v>28</v>
          </cell>
        </row>
        <row r="55">
          <cell r="H55" t="str">
            <v>105444-P.S.R. HUINTIL</v>
          </cell>
          <cell r="I55">
            <v>11</v>
          </cell>
          <cell r="J55">
            <v>13</v>
          </cell>
          <cell r="K55">
            <v>24</v>
          </cell>
        </row>
        <row r="56">
          <cell r="H56" t="str">
            <v>105445-P.S.R. LIMAHUIDA</v>
          </cell>
          <cell r="I56">
            <v>3</v>
          </cell>
          <cell r="J56">
            <v>4</v>
          </cell>
          <cell r="K56">
            <v>7</v>
          </cell>
        </row>
        <row r="57">
          <cell r="H57" t="str">
            <v>105446-P.S.R. MATANCILLA</v>
          </cell>
          <cell r="I57">
            <v>5</v>
          </cell>
          <cell r="J57">
            <v>6</v>
          </cell>
          <cell r="K57">
            <v>11</v>
          </cell>
        </row>
        <row r="58">
          <cell r="H58" t="str">
            <v>105447-P.S.R. PERALILLO</v>
          </cell>
          <cell r="I58">
            <v>12</v>
          </cell>
          <cell r="J58">
            <v>12</v>
          </cell>
          <cell r="K58">
            <v>24</v>
          </cell>
        </row>
        <row r="59">
          <cell r="H59" t="str">
            <v>105448-P.S.R. SANTA VIRGINIA</v>
          </cell>
          <cell r="I59">
            <v>6</v>
          </cell>
          <cell r="J59">
            <v>10</v>
          </cell>
          <cell r="K59">
            <v>16</v>
          </cell>
        </row>
        <row r="60">
          <cell r="H60" t="str">
            <v>105449-P.S.R. TUNGA NORTE</v>
          </cell>
          <cell r="I60">
            <v>8</v>
          </cell>
          <cell r="J60">
            <v>9</v>
          </cell>
          <cell r="K60">
            <v>17</v>
          </cell>
        </row>
        <row r="61">
          <cell r="H61" t="str">
            <v>105485-P.S.R. PLAN DE HORNOS</v>
          </cell>
          <cell r="I61">
            <v>17</v>
          </cell>
          <cell r="J61">
            <v>19</v>
          </cell>
          <cell r="K61">
            <v>36</v>
          </cell>
        </row>
        <row r="62">
          <cell r="H62" t="str">
            <v>105486-P.S.R. TUNGA SUR</v>
          </cell>
          <cell r="I62">
            <v>4</v>
          </cell>
          <cell r="J62">
            <v>4</v>
          </cell>
          <cell r="K62">
            <v>8</v>
          </cell>
        </row>
        <row r="63">
          <cell r="H63" t="str">
            <v>105487-P.S.R. CAÑAS UNO</v>
          </cell>
          <cell r="I63">
            <v>46</v>
          </cell>
          <cell r="J63">
            <v>61</v>
          </cell>
          <cell r="K63">
            <v>107</v>
          </cell>
        </row>
        <row r="64">
          <cell r="H64" t="str">
            <v>105496-P.S.R. PINTACURA SUR</v>
          </cell>
          <cell r="I64">
            <v>1</v>
          </cell>
          <cell r="J64">
            <v>2</v>
          </cell>
          <cell r="K64">
            <v>3</v>
          </cell>
        </row>
        <row r="65">
          <cell r="H65" t="str">
            <v>105504-P.S.R. SOCAVON</v>
          </cell>
          <cell r="I65">
            <v>4</v>
          </cell>
          <cell r="J65">
            <v>4</v>
          </cell>
          <cell r="K65">
            <v>8</v>
          </cell>
        </row>
        <row r="66">
          <cell r="H66" t="str">
            <v>04202-CANELA</v>
          </cell>
          <cell r="I66">
            <v>225</v>
          </cell>
          <cell r="J66">
            <v>286</v>
          </cell>
          <cell r="K66">
            <v>511</v>
          </cell>
        </row>
        <row r="67">
          <cell r="H67" t="str">
            <v>105309-CES. RURAL CANELA</v>
          </cell>
          <cell r="I67">
            <v>148</v>
          </cell>
          <cell r="J67">
            <v>150</v>
          </cell>
          <cell r="K67">
            <v>298</v>
          </cell>
        </row>
        <row r="68">
          <cell r="H68" t="str">
            <v xml:space="preserve">105450-P.S.R. MINCHA NORTE            </v>
          </cell>
          <cell r="I68">
            <v>36</v>
          </cell>
          <cell r="J68">
            <v>56</v>
          </cell>
          <cell r="K68">
            <v>92</v>
          </cell>
        </row>
        <row r="69">
          <cell r="H69" t="str">
            <v>105451-P.S.R. AGUA FRIA</v>
          </cell>
          <cell r="I69">
            <v>10</v>
          </cell>
          <cell r="J69">
            <v>11</v>
          </cell>
          <cell r="K69">
            <v>21</v>
          </cell>
        </row>
        <row r="70">
          <cell r="H70" t="str">
            <v>105482-P.S.R. CANELA ALTA</v>
          </cell>
          <cell r="I70">
            <v>5</v>
          </cell>
          <cell r="J70">
            <v>24</v>
          </cell>
          <cell r="K70">
            <v>29</v>
          </cell>
        </row>
        <row r="71">
          <cell r="H71" t="str">
            <v>105483-P.S.R. LOS RULOS</v>
          </cell>
          <cell r="I71">
            <v>7</v>
          </cell>
          <cell r="J71">
            <v>7</v>
          </cell>
          <cell r="K71">
            <v>14</v>
          </cell>
        </row>
        <row r="72">
          <cell r="H72" t="str">
            <v>105484-P.S.R. HUENTELAUQUEN</v>
          </cell>
          <cell r="I72">
            <v>11</v>
          </cell>
          <cell r="J72">
            <v>23</v>
          </cell>
          <cell r="K72">
            <v>34</v>
          </cell>
        </row>
        <row r="73">
          <cell r="H73" t="str">
            <v>105488-P.S.R. ESPIRITU SANTO</v>
          </cell>
          <cell r="I73">
            <v>2</v>
          </cell>
          <cell r="J73">
            <v>4</v>
          </cell>
          <cell r="K73">
            <v>6</v>
          </cell>
        </row>
        <row r="74">
          <cell r="H74" t="str">
            <v>105493-P.S.R. MINCHA SUR</v>
          </cell>
          <cell r="I74">
            <v>1</v>
          </cell>
          <cell r="J74">
            <v>6</v>
          </cell>
          <cell r="K74">
            <v>7</v>
          </cell>
        </row>
        <row r="75">
          <cell r="H75" t="str">
            <v>105498-P.S.R. QUEBRADA DE LINARES</v>
          </cell>
          <cell r="I75">
            <v>5</v>
          </cell>
          <cell r="J75">
            <v>5</v>
          </cell>
          <cell r="K75">
            <v>10</v>
          </cell>
        </row>
        <row r="76">
          <cell r="H76" t="str">
            <v>04203-LOS VILOS</v>
          </cell>
          <cell r="I76">
            <v>217</v>
          </cell>
          <cell r="J76">
            <v>253</v>
          </cell>
          <cell r="K76">
            <v>470</v>
          </cell>
        </row>
        <row r="77">
          <cell r="H77" t="str">
            <v>105108-HOSPITAL LOS VILOS</v>
          </cell>
          <cell r="I77">
            <v>115</v>
          </cell>
          <cell r="J77">
            <v>128</v>
          </cell>
          <cell r="K77">
            <v>243</v>
          </cell>
        </row>
        <row r="78">
          <cell r="H78" t="str">
            <v xml:space="preserve">105478-P.S.R. CAIMANES                   </v>
          </cell>
          <cell r="I78">
            <v>41</v>
          </cell>
          <cell r="J78">
            <v>51</v>
          </cell>
          <cell r="K78">
            <v>92</v>
          </cell>
        </row>
        <row r="79">
          <cell r="H79" t="str">
            <v>105479-P.S.R. GUANGUALI</v>
          </cell>
          <cell r="I79">
            <v>15</v>
          </cell>
          <cell r="J79">
            <v>22</v>
          </cell>
          <cell r="K79">
            <v>37</v>
          </cell>
        </row>
        <row r="80">
          <cell r="H80" t="str">
            <v>105480-P.S.R. QUILIMARI</v>
          </cell>
          <cell r="I80">
            <v>22</v>
          </cell>
          <cell r="J80">
            <v>29</v>
          </cell>
          <cell r="K80">
            <v>51</v>
          </cell>
        </row>
        <row r="81">
          <cell r="H81" t="str">
            <v>105481-P.S.R. TILAMA</v>
          </cell>
          <cell r="I81">
            <v>7</v>
          </cell>
          <cell r="J81">
            <v>7</v>
          </cell>
          <cell r="K81">
            <v>14</v>
          </cell>
        </row>
        <row r="82">
          <cell r="H82" t="str">
            <v>105511-P.S.R. LOS CONDORES</v>
          </cell>
          <cell r="I82">
            <v>17</v>
          </cell>
          <cell r="J82">
            <v>16</v>
          </cell>
          <cell r="K82">
            <v>33</v>
          </cell>
        </row>
        <row r="83">
          <cell r="H83" t="str">
            <v>04204-SALAMANCA</v>
          </cell>
          <cell r="I83">
            <v>624</v>
          </cell>
          <cell r="J83">
            <v>743</v>
          </cell>
          <cell r="K83">
            <v>1367</v>
          </cell>
        </row>
        <row r="84">
          <cell r="H84" t="str">
            <v>105104-HOSPITAL SALAMANCA</v>
          </cell>
          <cell r="I84">
            <v>345</v>
          </cell>
          <cell r="J84">
            <v>382</v>
          </cell>
          <cell r="K84">
            <v>727</v>
          </cell>
        </row>
        <row r="85">
          <cell r="H85" t="str">
            <v xml:space="preserve">105452-P.S.R. CUNCUMEN                 </v>
          </cell>
          <cell r="I85">
            <v>129</v>
          </cell>
          <cell r="J85">
            <v>158</v>
          </cell>
          <cell r="K85">
            <v>287</v>
          </cell>
        </row>
        <row r="86">
          <cell r="H86" t="str">
            <v>105453-P.S.R. TRANQUILLA</v>
          </cell>
          <cell r="I86">
            <v>8</v>
          </cell>
          <cell r="J86">
            <v>12</v>
          </cell>
          <cell r="K86">
            <v>20</v>
          </cell>
        </row>
        <row r="87">
          <cell r="H87" t="str">
            <v>105454-P.S.R. CUNLAGUA</v>
          </cell>
          <cell r="I87">
            <v>9</v>
          </cell>
          <cell r="J87">
            <v>11</v>
          </cell>
          <cell r="K87">
            <v>20</v>
          </cell>
        </row>
        <row r="88">
          <cell r="H88" t="str">
            <v>105455-P.S.R. CHILLEPIN</v>
          </cell>
          <cell r="I88">
            <v>14</v>
          </cell>
          <cell r="J88">
            <v>22</v>
          </cell>
          <cell r="K88">
            <v>36</v>
          </cell>
        </row>
        <row r="89">
          <cell r="H89" t="str">
            <v>105456-P.S.R. LLIMPO</v>
          </cell>
          <cell r="I89">
            <v>16</v>
          </cell>
          <cell r="J89">
            <v>28</v>
          </cell>
          <cell r="K89">
            <v>44</v>
          </cell>
        </row>
        <row r="90">
          <cell r="H90" t="str">
            <v>105457-P.S.R. SAN AGUSTIN</v>
          </cell>
          <cell r="I90">
            <v>27</v>
          </cell>
          <cell r="J90">
            <v>26</v>
          </cell>
          <cell r="K90">
            <v>53</v>
          </cell>
        </row>
        <row r="91">
          <cell r="H91" t="str">
            <v>105458-P.S.R. TAHUINCO</v>
          </cell>
          <cell r="I91">
            <v>16</v>
          </cell>
          <cell r="J91">
            <v>18</v>
          </cell>
          <cell r="K91">
            <v>34</v>
          </cell>
        </row>
        <row r="92">
          <cell r="H92" t="str">
            <v>105491-P.S.R. QUELEN BAJO</v>
          </cell>
          <cell r="I92">
            <v>22</v>
          </cell>
          <cell r="J92">
            <v>28</v>
          </cell>
          <cell r="K92">
            <v>50</v>
          </cell>
        </row>
        <row r="93">
          <cell r="H93" t="str">
            <v>105492-P.S.R. CAMISA</v>
          </cell>
          <cell r="I93">
            <v>12</v>
          </cell>
          <cell r="J93">
            <v>19</v>
          </cell>
          <cell r="K93">
            <v>31</v>
          </cell>
        </row>
        <row r="94">
          <cell r="H94" t="str">
            <v>105501-P.S.R. ARBOLEDA GRANDE</v>
          </cell>
          <cell r="I94">
            <v>26</v>
          </cell>
          <cell r="J94">
            <v>39</v>
          </cell>
          <cell r="K94">
            <v>65</v>
          </cell>
        </row>
        <row r="95">
          <cell r="H95" t="str">
            <v>04301-OVALLE</v>
          </cell>
          <cell r="I95">
            <v>2080</v>
          </cell>
          <cell r="J95">
            <v>2270</v>
          </cell>
          <cell r="K95">
            <v>4350</v>
          </cell>
        </row>
        <row r="96">
          <cell r="H96" t="str">
            <v>105315-CES. RURAL C. DE TAMAYA</v>
          </cell>
          <cell r="I96">
            <v>137</v>
          </cell>
          <cell r="J96">
            <v>125</v>
          </cell>
          <cell r="K96">
            <v>262</v>
          </cell>
        </row>
        <row r="97">
          <cell r="H97" t="str">
            <v>105317-CES. JORGE JORDAN D.</v>
          </cell>
          <cell r="I97">
            <v>323</v>
          </cell>
          <cell r="J97">
            <v>318</v>
          </cell>
          <cell r="K97">
            <v>641</v>
          </cell>
        </row>
        <row r="98">
          <cell r="H98" t="str">
            <v>105322-CES. MARCOS MACUADA</v>
          </cell>
          <cell r="I98">
            <v>773</v>
          </cell>
          <cell r="J98">
            <v>871</v>
          </cell>
          <cell r="K98">
            <v>1644</v>
          </cell>
        </row>
        <row r="99">
          <cell r="H99" t="str">
            <v>105324-CES. SOTAQUI</v>
          </cell>
          <cell r="I99">
            <v>163</v>
          </cell>
          <cell r="J99">
            <v>205</v>
          </cell>
          <cell r="K99">
            <v>368</v>
          </cell>
        </row>
        <row r="100">
          <cell r="H100" t="str">
            <v>105415-P.S.R. BARRAZA</v>
          </cell>
          <cell r="I100">
            <v>21</v>
          </cell>
          <cell r="J100">
            <v>38</v>
          </cell>
          <cell r="K100">
            <v>59</v>
          </cell>
        </row>
        <row r="101">
          <cell r="H101" t="str">
            <v xml:space="preserve">105416-P.S.R. CAMARICO                  </v>
          </cell>
          <cell r="I101">
            <v>33</v>
          </cell>
          <cell r="J101">
            <v>36</v>
          </cell>
          <cell r="K101">
            <v>69</v>
          </cell>
        </row>
        <row r="102">
          <cell r="H102" t="str">
            <v>105417-P.S.R. ALCONES BAJOS</v>
          </cell>
          <cell r="I102">
            <v>19</v>
          </cell>
          <cell r="J102">
            <v>25</v>
          </cell>
          <cell r="K102">
            <v>44</v>
          </cell>
        </row>
        <row r="103">
          <cell r="H103" t="str">
            <v>105419-P.S.R. LAS SOSSAS</v>
          </cell>
          <cell r="I103">
            <v>16</v>
          </cell>
          <cell r="J103">
            <v>42</v>
          </cell>
          <cell r="K103">
            <v>58</v>
          </cell>
        </row>
        <row r="104">
          <cell r="H104" t="str">
            <v>105420-P.S.R. LIMARI</v>
          </cell>
          <cell r="I104">
            <v>66</v>
          </cell>
          <cell r="J104"/>
          <cell r="K104">
            <v>66</v>
          </cell>
        </row>
        <row r="105">
          <cell r="H105" t="str">
            <v>105422-P.S.R. HORNILLOS</v>
          </cell>
          <cell r="I105">
            <v>10</v>
          </cell>
          <cell r="J105">
            <v>9</v>
          </cell>
          <cell r="K105">
            <v>19</v>
          </cell>
        </row>
        <row r="106">
          <cell r="H106" t="str">
            <v>105437-P.S.R. CHALINGA</v>
          </cell>
          <cell r="I106">
            <v>38</v>
          </cell>
          <cell r="J106">
            <v>26</v>
          </cell>
          <cell r="K106">
            <v>64</v>
          </cell>
        </row>
        <row r="107">
          <cell r="H107" t="str">
            <v>105439-P.S.R. CERRO BLANCO</v>
          </cell>
          <cell r="I107">
            <v>6</v>
          </cell>
          <cell r="J107">
            <v>4</v>
          </cell>
          <cell r="K107">
            <v>10</v>
          </cell>
        </row>
        <row r="108">
          <cell r="H108" t="str">
            <v>105507-P.S.R. HUAMALATA</v>
          </cell>
          <cell r="I108">
            <v>44</v>
          </cell>
          <cell r="J108">
            <v>58</v>
          </cell>
          <cell r="K108">
            <v>102</v>
          </cell>
        </row>
        <row r="109">
          <cell r="H109" t="str">
            <v>105510-P.S.R. RECOLETA</v>
          </cell>
          <cell r="I109">
            <v>37</v>
          </cell>
          <cell r="J109">
            <v>47</v>
          </cell>
          <cell r="K109">
            <v>84</v>
          </cell>
        </row>
        <row r="110">
          <cell r="H110" t="str">
            <v>105722-CECOF SAN JOSE DE LA DEHESA</v>
          </cell>
          <cell r="I110">
            <v>174</v>
          </cell>
          <cell r="J110">
            <v>175</v>
          </cell>
          <cell r="K110">
            <v>349</v>
          </cell>
        </row>
        <row r="111">
          <cell r="H111" t="str">
            <v>105723-CECOF LIMARI</v>
          </cell>
          <cell r="I111">
            <v>158</v>
          </cell>
          <cell r="J111">
            <v>170</v>
          </cell>
          <cell r="K111">
            <v>328</v>
          </cell>
        </row>
        <row r="112">
          <cell r="H112" t="str">
            <v>200258-CECOF LOS COPIHUES</v>
          </cell>
          <cell r="I112">
            <v>62</v>
          </cell>
          <cell r="J112">
            <v>51</v>
          </cell>
          <cell r="K112">
            <v>113</v>
          </cell>
        </row>
        <row r="113">
          <cell r="H113" t="str">
            <v>200367-CECOF COLONIA LIMARÍ</v>
          </cell>
          <cell r="I113"/>
          <cell r="J113">
            <v>70</v>
          </cell>
          <cell r="K113">
            <v>70</v>
          </cell>
        </row>
        <row r="114">
          <cell r="H114" t="str">
            <v>04302-COMBARBALÁ</v>
          </cell>
          <cell r="I114">
            <v>311</v>
          </cell>
          <cell r="J114">
            <v>355</v>
          </cell>
          <cell r="K114">
            <v>666</v>
          </cell>
        </row>
        <row r="115">
          <cell r="H115" t="str">
            <v>105105-HOSPITAL COMBARBALÁ</v>
          </cell>
          <cell r="I115">
            <v>127</v>
          </cell>
          <cell r="J115">
            <v>157</v>
          </cell>
          <cell r="K115">
            <v>284</v>
          </cell>
        </row>
        <row r="116">
          <cell r="H116" t="str">
            <v>105433-P.S.R. SAN LORENZO</v>
          </cell>
          <cell r="I116">
            <v>4</v>
          </cell>
          <cell r="J116">
            <v>4</v>
          </cell>
          <cell r="K116">
            <v>8</v>
          </cell>
        </row>
        <row r="117">
          <cell r="H117" t="str">
            <v>105434-P.S.R. SAN MARCOS</v>
          </cell>
          <cell r="I117">
            <v>15</v>
          </cell>
          <cell r="J117">
            <v>15</v>
          </cell>
          <cell r="K117">
            <v>30</v>
          </cell>
        </row>
        <row r="118">
          <cell r="H118" t="str">
            <v>105441-P.S.R. MANQUEHUA</v>
          </cell>
          <cell r="I118">
            <v>11</v>
          </cell>
          <cell r="J118">
            <v>12</v>
          </cell>
          <cell r="K118">
            <v>23</v>
          </cell>
        </row>
        <row r="119">
          <cell r="H119" t="str">
            <v xml:space="preserve">105459-P.S.R. BARRANCAS                </v>
          </cell>
          <cell r="I119">
            <v>17</v>
          </cell>
          <cell r="J119">
            <v>19</v>
          </cell>
          <cell r="K119">
            <v>36</v>
          </cell>
        </row>
        <row r="120">
          <cell r="H120" t="str">
            <v>105460-P.S.R. COGOTI 18</v>
          </cell>
          <cell r="I120">
            <v>28</v>
          </cell>
          <cell r="J120">
            <v>28</v>
          </cell>
          <cell r="K120">
            <v>56</v>
          </cell>
        </row>
        <row r="121">
          <cell r="H121" t="str">
            <v>105461-P.S.R. EL HUACHO</v>
          </cell>
          <cell r="I121">
            <v>5</v>
          </cell>
          <cell r="J121">
            <v>4</v>
          </cell>
          <cell r="K121">
            <v>9</v>
          </cell>
        </row>
        <row r="122">
          <cell r="H122" t="str">
            <v>105462-P.S.R. EL SAUCE</v>
          </cell>
          <cell r="I122">
            <v>21</v>
          </cell>
          <cell r="J122">
            <v>24</v>
          </cell>
          <cell r="K122">
            <v>45</v>
          </cell>
        </row>
        <row r="123">
          <cell r="H123" t="str">
            <v>105463-P.S.R. QUILITAPIA</v>
          </cell>
          <cell r="I123">
            <v>35</v>
          </cell>
          <cell r="J123">
            <v>39</v>
          </cell>
          <cell r="K123">
            <v>74</v>
          </cell>
        </row>
        <row r="124">
          <cell r="H124" t="str">
            <v>105464-P.S.R. LA LIGUA</v>
          </cell>
          <cell r="I124">
            <v>21</v>
          </cell>
          <cell r="J124">
            <v>23</v>
          </cell>
          <cell r="K124">
            <v>44</v>
          </cell>
        </row>
        <row r="125">
          <cell r="H125" t="str">
            <v>105465-P.S.R. RAMADILLA</v>
          </cell>
          <cell r="I125">
            <v>7</v>
          </cell>
          <cell r="J125">
            <v>9</v>
          </cell>
          <cell r="K125">
            <v>16</v>
          </cell>
        </row>
        <row r="126">
          <cell r="H126" t="str">
            <v>105466-P.S.R. VALLE HERMOSO</v>
          </cell>
          <cell r="I126">
            <v>16</v>
          </cell>
          <cell r="J126">
            <v>17</v>
          </cell>
          <cell r="K126">
            <v>33</v>
          </cell>
        </row>
        <row r="127">
          <cell r="H127" t="str">
            <v>105490-P.S.R. EL DURAZNO</v>
          </cell>
          <cell r="I127">
            <v>4</v>
          </cell>
          <cell r="J127">
            <v>4</v>
          </cell>
          <cell r="K127">
            <v>8</v>
          </cell>
        </row>
        <row r="128">
          <cell r="H128" t="str">
            <v>04303-MONTE PATRIA</v>
          </cell>
          <cell r="I128">
            <v>688</v>
          </cell>
          <cell r="J128">
            <v>669</v>
          </cell>
          <cell r="K128">
            <v>1357</v>
          </cell>
        </row>
        <row r="129">
          <cell r="H129" t="str">
            <v>105307-CES. RURAL MONTE PATRIA</v>
          </cell>
          <cell r="I129">
            <v>351</v>
          </cell>
          <cell r="J129">
            <v>349</v>
          </cell>
          <cell r="K129">
            <v>700</v>
          </cell>
        </row>
        <row r="130">
          <cell r="H130" t="str">
            <v>105311-CES. RURAL CHAÑARAL ALTO</v>
          </cell>
          <cell r="I130">
            <v>91</v>
          </cell>
          <cell r="J130">
            <v>83</v>
          </cell>
          <cell r="K130">
            <v>174</v>
          </cell>
        </row>
        <row r="131">
          <cell r="H131" t="str">
            <v>105312-CES. RURAL CAREN</v>
          </cell>
          <cell r="I131">
            <v>124</v>
          </cell>
          <cell r="J131">
            <v>97</v>
          </cell>
          <cell r="K131">
            <v>221</v>
          </cell>
        </row>
        <row r="132">
          <cell r="H132" t="str">
            <v>105318-CES. RURAL EL PALQUI</v>
          </cell>
          <cell r="I132">
            <v>122</v>
          </cell>
          <cell r="J132">
            <v>133</v>
          </cell>
          <cell r="K132">
            <v>255</v>
          </cell>
        </row>
        <row r="133">
          <cell r="H133" t="str">
            <v>105428-P.S.R. HUATULAME</v>
          </cell>
          <cell r="I133"/>
          <cell r="J133">
            <v>7</v>
          </cell>
          <cell r="K133">
            <v>7</v>
          </cell>
        </row>
        <row r="134">
          <cell r="H134" t="str">
            <v>04304-PUNITAQUI</v>
          </cell>
          <cell r="I134">
            <v>305</v>
          </cell>
          <cell r="J134">
            <v>336</v>
          </cell>
          <cell r="K134">
            <v>641</v>
          </cell>
        </row>
        <row r="135">
          <cell r="H135" t="str">
            <v>105308-CES. RURAL PUNITAQUI</v>
          </cell>
          <cell r="I135">
            <v>297</v>
          </cell>
          <cell r="J135">
            <v>327</v>
          </cell>
          <cell r="K135">
            <v>624</v>
          </cell>
        </row>
        <row r="136">
          <cell r="H136" t="str">
            <v>105440-P.S.R. DIVISADERO</v>
          </cell>
          <cell r="I136">
            <v>6</v>
          </cell>
          <cell r="J136">
            <v>5</v>
          </cell>
          <cell r="K136">
            <v>11</v>
          </cell>
        </row>
        <row r="137">
          <cell r="H137" t="str">
            <v>105442-P.S.R. SAN PEDRO DE QUILES</v>
          </cell>
          <cell r="I137"/>
          <cell r="J137">
            <v>3</v>
          </cell>
          <cell r="K137">
            <v>3</v>
          </cell>
        </row>
        <row r="138">
          <cell r="H138" t="str">
            <v xml:space="preserve">105508-P.S.R. EL PARRAL DE QUILES  </v>
          </cell>
          <cell r="I138">
            <v>2</v>
          </cell>
          <cell r="J138">
            <v>1</v>
          </cell>
          <cell r="K138">
            <v>3</v>
          </cell>
        </row>
        <row r="139">
          <cell r="H139" t="str">
            <v>04305-RIO HURTADO</v>
          </cell>
          <cell r="I139">
            <v>256</v>
          </cell>
          <cell r="J139">
            <v>189</v>
          </cell>
          <cell r="K139">
            <v>445</v>
          </cell>
        </row>
        <row r="140">
          <cell r="H140" t="str">
            <v>105310-CES. RURAL PICHASCA</v>
          </cell>
          <cell r="I140">
            <v>136</v>
          </cell>
          <cell r="J140">
            <v>72</v>
          </cell>
          <cell r="K140">
            <v>208</v>
          </cell>
        </row>
        <row r="141">
          <cell r="H141" t="str">
            <v>105409-P.S.R. EL CHAÑAR</v>
          </cell>
          <cell r="I141"/>
          <cell r="J141">
            <v>6</v>
          </cell>
          <cell r="K141">
            <v>6</v>
          </cell>
        </row>
        <row r="142">
          <cell r="H142" t="str">
            <v>105410-P.S.R. HURTADO</v>
          </cell>
          <cell r="I142"/>
          <cell r="J142">
            <v>15</v>
          </cell>
          <cell r="K142">
            <v>15</v>
          </cell>
        </row>
        <row r="143">
          <cell r="H143" t="str">
            <v>105411-P.S.R. LAS BREAS</v>
          </cell>
          <cell r="I143"/>
          <cell r="J143">
            <v>20</v>
          </cell>
          <cell r="K143">
            <v>20</v>
          </cell>
        </row>
        <row r="144">
          <cell r="H144" t="str">
            <v>105413-P.S.R. SAMO ALTO</v>
          </cell>
          <cell r="I144">
            <v>35</v>
          </cell>
          <cell r="J144">
            <v>38</v>
          </cell>
          <cell r="K144">
            <v>73</v>
          </cell>
        </row>
        <row r="145">
          <cell r="H145" t="str">
            <v>105414-P.S.R. SERON</v>
          </cell>
          <cell r="I145">
            <v>71</v>
          </cell>
          <cell r="J145">
            <v>24</v>
          </cell>
          <cell r="K145">
            <v>95</v>
          </cell>
        </row>
        <row r="146">
          <cell r="H146" t="str">
            <v>105503-P.S.R. TABAQUEROS</v>
          </cell>
          <cell r="I146">
            <v>14</v>
          </cell>
          <cell r="J146">
            <v>14</v>
          </cell>
          <cell r="K146">
            <v>28</v>
          </cell>
        </row>
        <row r="147">
          <cell r="H147" t="str">
            <v>Total general</v>
          </cell>
          <cell r="I147">
            <v>13998</v>
          </cell>
          <cell r="J147">
            <v>15433</v>
          </cell>
          <cell r="K147">
            <v>29431</v>
          </cell>
        </row>
      </sheetData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6"/>
  <sheetViews>
    <sheetView tabSelected="1" zoomScale="80" zoomScaleNormal="80" workbookViewId="0"/>
  </sheetViews>
  <sheetFormatPr baseColWidth="10" defaultRowHeight="15" x14ac:dyDescent="0.25"/>
  <cols>
    <col min="1" max="1" width="18" style="156" customWidth="1"/>
    <col min="2" max="4" width="11.85546875" style="156" bestFit="1" customWidth="1"/>
    <col min="5" max="5" width="12.42578125" style="156" bestFit="1" customWidth="1"/>
    <col min="6" max="6" width="12.5703125" style="156" bestFit="1" customWidth="1"/>
    <col min="7" max="7" width="12.7109375" style="156" bestFit="1" customWidth="1"/>
    <col min="8" max="9" width="12.140625" style="156" bestFit="1" customWidth="1"/>
    <col min="10" max="10" width="13.140625" style="156" customWidth="1"/>
    <col min="11" max="11" width="13.28515625" style="156" bestFit="1" customWidth="1"/>
    <col min="12" max="12" width="15.85546875" style="156" customWidth="1"/>
    <col min="13" max="13" width="15" style="156" customWidth="1"/>
    <col min="14" max="14" width="15.7109375" style="156" bestFit="1" customWidth="1"/>
    <col min="15" max="15" width="17.140625" style="156" customWidth="1"/>
    <col min="16" max="16" width="13.5703125" style="156" customWidth="1"/>
    <col min="17" max="20" width="11.42578125" style="156"/>
    <col min="21" max="21" width="14.5703125" style="156" hidden="1" customWidth="1"/>
    <col min="22" max="16384" width="11.42578125" style="156"/>
  </cols>
  <sheetData>
    <row r="1" spans="1:21" x14ac:dyDescent="0.25">
      <c r="A1" s="154" t="s">
        <v>17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155"/>
      <c r="Q1" s="155"/>
      <c r="R1" s="155"/>
      <c r="S1" s="155"/>
      <c r="T1" s="155"/>
      <c r="U1" s="155"/>
    </row>
    <row r="2" spans="1:21" x14ac:dyDescent="0.25">
      <c r="A2" s="154" t="s">
        <v>18</v>
      </c>
      <c r="B2" s="155"/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  <c r="N2" s="155"/>
      <c r="O2" s="155"/>
      <c r="P2" s="155"/>
      <c r="Q2" s="155"/>
      <c r="R2" s="155"/>
      <c r="S2" s="155"/>
      <c r="T2" s="155"/>
      <c r="U2" s="155"/>
    </row>
    <row r="3" spans="1:21" x14ac:dyDescent="0.25">
      <c r="A3" s="154" t="s">
        <v>19</v>
      </c>
      <c r="B3" s="155"/>
      <c r="C3" s="155"/>
      <c r="D3" s="155"/>
      <c r="E3" s="155"/>
      <c r="F3" s="155"/>
      <c r="G3" s="155"/>
      <c r="H3" s="155"/>
      <c r="I3" s="155"/>
      <c r="J3" s="155"/>
      <c r="K3" s="155"/>
      <c r="L3" s="155"/>
      <c r="M3" s="155"/>
      <c r="N3" s="155"/>
      <c r="O3" s="155"/>
      <c r="P3" s="155"/>
      <c r="Q3" s="155"/>
      <c r="R3" s="155"/>
      <c r="S3" s="155"/>
      <c r="T3" s="155"/>
      <c r="U3" s="155"/>
    </row>
    <row r="4" spans="1:21" x14ac:dyDescent="0.25">
      <c r="A4" s="154" t="s">
        <v>20</v>
      </c>
      <c r="B4" s="157"/>
      <c r="C4" s="158"/>
      <c r="D4" s="158"/>
      <c r="E4" s="157"/>
      <c r="F4" s="157"/>
      <c r="G4" s="158"/>
      <c r="H4" s="158"/>
      <c r="I4" s="158"/>
      <c r="J4" s="158"/>
      <c r="K4" s="158"/>
      <c r="L4" s="158"/>
      <c r="M4" s="158"/>
      <c r="N4" s="158"/>
      <c r="O4" s="158"/>
      <c r="P4" s="158"/>
      <c r="Q4" s="158"/>
      <c r="R4" s="158"/>
      <c r="S4" s="158"/>
      <c r="T4" s="158"/>
      <c r="U4" s="158"/>
    </row>
    <row r="5" spans="1:21" ht="21" customHeight="1" x14ac:dyDescent="0.25">
      <c r="A5" s="196" t="s">
        <v>0</v>
      </c>
      <c r="B5" s="198" t="s">
        <v>227</v>
      </c>
      <c r="C5" s="199"/>
      <c r="D5" s="199"/>
      <c r="E5" s="199"/>
      <c r="F5" s="199"/>
      <c r="G5" s="199"/>
      <c r="H5" s="199"/>
      <c r="I5" s="199"/>
      <c r="J5" s="199"/>
      <c r="K5" s="199"/>
      <c r="L5" s="199"/>
      <c r="M5" s="199"/>
      <c r="N5" s="199"/>
      <c r="O5" s="199"/>
      <c r="P5" s="199"/>
      <c r="Q5" s="199"/>
      <c r="R5" s="199"/>
      <c r="S5" s="199"/>
      <c r="T5" s="199"/>
      <c r="U5" s="199"/>
    </row>
    <row r="6" spans="1:21" ht="10.5" customHeight="1" x14ac:dyDescent="0.25">
      <c r="A6" s="197"/>
      <c r="B6" s="198" t="s">
        <v>36</v>
      </c>
      <c r="C6" s="199"/>
      <c r="D6" s="199"/>
      <c r="E6" s="199"/>
      <c r="F6" s="199"/>
      <c r="G6" s="199"/>
      <c r="H6" s="199"/>
      <c r="I6" s="199"/>
      <c r="J6" s="199"/>
      <c r="K6" s="199"/>
      <c r="L6" s="199"/>
      <c r="M6" s="199"/>
      <c r="N6" s="199"/>
      <c r="O6" s="199"/>
      <c r="P6" s="199"/>
      <c r="Q6" s="199"/>
      <c r="R6" s="199"/>
      <c r="S6" s="199"/>
      <c r="T6" s="199"/>
      <c r="U6" s="199"/>
    </row>
    <row r="7" spans="1:21" x14ac:dyDescent="0.25">
      <c r="A7" s="197"/>
      <c r="B7" s="198"/>
      <c r="C7" s="199"/>
      <c r="D7" s="199"/>
      <c r="E7" s="199"/>
      <c r="F7" s="199"/>
      <c r="G7" s="199"/>
      <c r="H7" s="199"/>
      <c r="I7" s="199"/>
      <c r="J7" s="199"/>
      <c r="K7" s="199"/>
      <c r="L7" s="199"/>
      <c r="M7" s="199"/>
      <c r="N7" s="199"/>
      <c r="O7" s="199"/>
      <c r="P7" s="199"/>
      <c r="Q7" s="199"/>
      <c r="R7" s="199"/>
      <c r="S7" s="199"/>
      <c r="T7" s="199"/>
      <c r="U7" s="199"/>
    </row>
    <row r="8" spans="1:21" ht="23.25" customHeight="1" thickBot="1" x14ac:dyDescent="0.3">
      <c r="A8" s="197"/>
      <c r="B8" s="200" t="s">
        <v>37</v>
      </c>
      <c r="C8" s="201"/>
      <c r="D8" s="201"/>
      <c r="E8" s="201"/>
      <c r="F8" s="201"/>
      <c r="G8" s="201"/>
      <c r="H8" s="201"/>
      <c r="I8" s="201"/>
      <c r="J8" s="201"/>
      <c r="K8" s="201"/>
      <c r="L8" s="201"/>
      <c r="M8" s="201"/>
      <c r="N8" s="201"/>
      <c r="O8" s="201"/>
      <c r="P8" s="201"/>
      <c r="Q8" s="201"/>
      <c r="R8" s="201"/>
      <c r="S8" s="201"/>
      <c r="T8" s="201"/>
      <c r="U8" s="201"/>
    </row>
    <row r="9" spans="1:21" ht="25.5" customHeight="1" thickBot="1" x14ac:dyDescent="0.3">
      <c r="A9" s="197"/>
      <c r="B9" s="192" t="s">
        <v>5</v>
      </c>
      <c r="C9" s="193" t="s">
        <v>38</v>
      </c>
      <c r="D9" s="192" t="s">
        <v>8</v>
      </c>
      <c r="E9" s="193" t="s">
        <v>9</v>
      </c>
      <c r="F9" s="192" t="s">
        <v>10</v>
      </c>
      <c r="G9" s="193" t="s">
        <v>39</v>
      </c>
      <c r="H9" s="192" t="s">
        <v>40</v>
      </c>
      <c r="I9" s="193" t="s">
        <v>41</v>
      </c>
      <c r="J9" s="192" t="s">
        <v>12</v>
      </c>
      <c r="K9" s="193" t="s">
        <v>13</v>
      </c>
      <c r="L9" s="192" t="s">
        <v>2</v>
      </c>
      <c r="M9" s="193" t="s">
        <v>3</v>
      </c>
      <c r="N9" s="192" t="s">
        <v>16</v>
      </c>
      <c r="O9" s="193" t="s">
        <v>42</v>
      </c>
      <c r="P9" s="192" t="s">
        <v>43</v>
      </c>
      <c r="Q9" s="193" t="s">
        <v>44</v>
      </c>
      <c r="R9" s="192" t="s">
        <v>45</v>
      </c>
      <c r="S9" s="193" t="s">
        <v>46</v>
      </c>
      <c r="T9" s="192" t="s">
        <v>47</v>
      </c>
      <c r="U9" s="202" t="s">
        <v>35</v>
      </c>
    </row>
    <row r="10" spans="1:21" ht="66" customHeight="1" x14ac:dyDescent="0.25">
      <c r="A10" s="197"/>
      <c r="B10" s="207" t="s">
        <v>48</v>
      </c>
      <c r="C10" s="205" t="s">
        <v>49</v>
      </c>
      <c r="D10" s="207" t="s">
        <v>50</v>
      </c>
      <c r="E10" s="205" t="s">
        <v>51</v>
      </c>
      <c r="F10" s="207" t="s">
        <v>31</v>
      </c>
      <c r="G10" s="205" t="s">
        <v>52</v>
      </c>
      <c r="H10" s="207" t="s">
        <v>23</v>
      </c>
      <c r="I10" s="205" t="s">
        <v>24</v>
      </c>
      <c r="J10" s="207" t="s">
        <v>53</v>
      </c>
      <c r="K10" s="205" t="s">
        <v>54</v>
      </c>
      <c r="L10" s="207" t="s">
        <v>225</v>
      </c>
      <c r="M10" s="205" t="s">
        <v>33</v>
      </c>
      <c r="N10" s="207" t="s">
        <v>32</v>
      </c>
      <c r="O10" s="205" t="s">
        <v>55</v>
      </c>
      <c r="P10" s="207" t="s">
        <v>25</v>
      </c>
      <c r="Q10" s="205" t="s">
        <v>226</v>
      </c>
      <c r="R10" s="207" t="s">
        <v>56</v>
      </c>
      <c r="S10" s="205" t="s">
        <v>57</v>
      </c>
      <c r="T10" s="207" t="s">
        <v>58</v>
      </c>
      <c r="U10" s="203"/>
    </row>
    <row r="11" spans="1:21" ht="60.75" customHeight="1" thickBot="1" x14ac:dyDescent="0.3">
      <c r="A11" s="197"/>
      <c r="B11" s="208"/>
      <c r="C11" s="206"/>
      <c r="D11" s="208"/>
      <c r="E11" s="206"/>
      <c r="F11" s="208"/>
      <c r="G11" s="206"/>
      <c r="H11" s="208"/>
      <c r="I11" s="206"/>
      <c r="J11" s="208"/>
      <c r="K11" s="206"/>
      <c r="L11" s="208"/>
      <c r="M11" s="206"/>
      <c r="N11" s="208"/>
      <c r="O11" s="206"/>
      <c r="P11" s="208"/>
      <c r="Q11" s="206"/>
      <c r="R11" s="208"/>
      <c r="S11" s="206"/>
      <c r="T11" s="208"/>
      <c r="U11" s="204"/>
    </row>
    <row r="12" spans="1:21" ht="15.75" thickBot="1" x14ac:dyDescent="0.3">
      <c r="A12" s="171" t="s">
        <v>60</v>
      </c>
      <c r="B12" s="170" t="s">
        <v>59</v>
      </c>
      <c r="C12" s="169">
        <f>+'META 3.1'!$C$16</f>
        <v>0.67798908437574157</v>
      </c>
      <c r="D12" s="170">
        <f>+'META 5 '!C16</f>
        <v>0.19933172024426776</v>
      </c>
      <c r="E12" s="169">
        <f>+'META 6'!$C$16</f>
        <v>0.520751965838671</v>
      </c>
      <c r="F12" s="169">
        <f>+'META 7'!$C$16</f>
        <v>0.29121338912133893</v>
      </c>
      <c r="G12" s="169">
        <f>+'META 8.1'!$C$16</f>
        <v>6.795463348668429E-2</v>
      </c>
      <c r="H12" s="169">
        <f>+'META 8.2'!$C$16</f>
        <v>2.6628321883154924E-2</v>
      </c>
      <c r="I12" s="169">
        <f>+'META 8.3'!$C$16</f>
        <v>2.1036776492664475E-2</v>
      </c>
      <c r="J12" s="169">
        <f>+'META 9'!$C$16</f>
        <v>0.26004728132387706</v>
      </c>
      <c r="K12" s="170">
        <f>+'META 10'!$C$16</f>
        <v>0</v>
      </c>
      <c r="L12" s="169">
        <f>+'META 11'!$C$16</f>
        <v>0</v>
      </c>
      <c r="M12" s="170">
        <f>+'META 12'!$C$16</f>
        <v>0.99985174612040284</v>
      </c>
      <c r="N12" s="169">
        <f>+'META 13'!$C$16</f>
        <v>0.94827251175624727</v>
      </c>
      <c r="O12" s="170">
        <f>+'META 14'!$C$16</f>
        <v>0</v>
      </c>
      <c r="P12" s="169">
        <f>+'META 17'!$C$16</f>
        <v>0.94955940443634157</v>
      </c>
      <c r="Q12" s="170">
        <f>+'META 18'!$C$16</f>
        <v>0</v>
      </c>
      <c r="R12" s="169">
        <f>+'META 19'!$C$16</f>
        <v>0</v>
      </c>
      <c r="S12" s="169">
        <f>+'META 20'!$C$16</f>
        <v>0</v>
      </c>
      <c r="T12" s="172">
        <f>+'META 21'!$C$16</f>
        <v>2.3148148148148147E-2</v>
      </c>
      <c r="U12" s="168">
        <f>+'META 3.1'!$C$16</f>
        <v>0.67798908437574157</v>
      </c>
    </row>
    <row r="13" spans="1:21" ht="15.75" thickBot="1" x14ac:dyDescent="0.3">
      <c r="A13" s="171" t="s">
        <v>15</v>
      </c>
      <c r="B13" s="194" t="s">
        <v>59</v>
      </c>
      <c r="C13" s="169" t="e">
        <f>+'META 3.1'!$C$21</f>
        <v>#DIV/0!</v>
      </c>
      <c r="D13" s="170">
        <f>+'META 5 '!C21</f>
        <v>0.23145446765472441</v>
      </c>
      <c r="E13" s="169">
        <f>+'META 6'!$C$21</f>
        <v>1.9194136841195664</v>
      </c>
      <c r="F13" s="169">
        <f>+'META 7'!$C$21</f>
        <v>0.18074308148999332</v>
      </c>
      <c r="G13" s="169">
        <f>+'META 8.1'!$C$21</f>
        <v>0.17536475869809201</v>
      </c>
      <c r="H13" s="169">
        <f>+'META 8.2'!$C$21</f>
        <v>0.11781164862675797</v>
      </c>
      <c r="I13" s="169">
        <f>+'META 8.3'!$C$21</f>
        <v>0.18091599412516426</v>
      </c>
      <c r="J13" s="169">
        <f>+'META 9'!$C$21</f>
        <v>0.24898143956541424</v>
      </c>
      <c r="K13" s="170">
        <f>+'META 10'!$C$21</f>
        <v>0</v>
      </c>
      <c r="L13" s="169">
        <f>+'META 11'!$C$21</f>
        <v>0</v>
      </c>
      <c r="M13" s="170">
        <f>+'META 12'!$C$21</f>
        <v>0.99993827541509794</v>
      </c>
      <c r="N13" s="169">
        <f>+'META 13'!$C$21</f>
        <v>0.44299052681796497</v>
      </c>
      <c r="O13" s="170">
        <f>+'META 14'!$C$21</f>
        <v>0</v>
      </c>
      <c r="P13" s="169">
        <f>+'META 17'!$C$21</f>
        <v>0.79823589866395261</v>
      </c>
      <c r="Q13" s="170">
        <f>+'META 18'!$C$21</f>
        <v>0</v>
      </c>
      <c r="R13" s="169">
        <f>+'META 19'!$C$21</f>
        <v>0</v>
      </c>
      <c r="S13" s="169">
        <f>+'META 20'!$C$21</f>
        <v>0</v>
      </c>
      <c r="T13" s="172">
        <f>+'META 21'!$C$21</f>
        <v>5.8823529411764705E-2</v>
      </c>
      <c r="U13" s="168" t="e">
        <f>+'META 3.1'!$C$21</f>
        <v>#DIV/0!</v>
      </c>
    </row>
    <row r="14" spans="1:21" x14ac:dyDescent="0.25">
      <c r="A14" s="162" t="s">
        <v>228</v>
      </c>
      <c r="B14" s="163"/>
      <c r="C14" s="163"/>
      <c r="D14" s="163"/>
      <c r="E14" s="163"/>
      <c r="F14" s="163"/>
      <c r="G14" s="163"/>
      <c r="H14" s="163"/>
      <c r="I14" s="163"/>
      <c r="J14" s="163"/>
      <c r="K14" s="163"/>
      <c r="L14" s="163"/>
      <c r="M14" s="163"/>
      <c r="N14" s="163"/>
      <c r="O14" s="163"/>
      <c r="P14" s="163"/>
      <c r="Q14" s="163"/>
      <c r="R14" s="163"/>
      <c r="S14" s="163"/>
      <c r="T14" s="163"/>
    </row>
    <row r="15" spans="1:21" hidden="1" x14ac:dyDescent="0.25"/>
    <row r="16" spans="1:21" hidden="1" x14ac:dyDescent="0.25"/>
    <row r="17" spans="1:14" ht="21" hidden="1" customHeight="1" x14ac:dyDescent="0.25">
      <c r="A17" s="196" t="s">
        <v>0</v>
      </c>
      <c r="B17" s="212" t="s">
        <v>21</v>
      </c>
      <c r="C17" s="213"/>
      <c r="D17" s="213"/>
      <c r="E17" s="213"/>
      <c r="F17" s="213"/>
      <c r="G17" s="213"/>
      <c r="H17" s="213"/>
      <c r="I17" s="213"/>
      <c r="J17" s="213"/>
      <c r="K17" s="213"/>
      <c r="L17" s="213"/>
      <c r="M17" s="213"/>
      <c r="N17" s="214"/>
    </row>
    <row r="18" spans="1:14" ht="10.5" hidden="1" customHeight="1" x14ac:dyDescent="0.25">
      <c r="A18" s="197"/>
      <c r="B18" s="164"/>
      <c r="C18" s="165"/>
      <c r="D18" s="165"/>
      <c r="E18" s="165"/>
      <c r="F18" s="165"/>
      <c r="G18" s="165"/>
      <c r="H18" s="165"/>
      <c r="I18" s="165"/>
      <c r="J18" s="165"/>
      <c r="K18" s="165"/>
      <c r="L18" s="165"/>
      <c r="M18" s="165"/>
      <c r="N18" s="166"/>
    </row>
    <row r="19" spans="1:14" hidden="1" x14ac:dyDescent="0.25">
      <c r="A19" s="197"/>
      <c r="B19" s="198" t="s">
        <v>36</v>
      </c>
      <c r="C19" s="199"/>
      <c r="D19" s="199"/>
      <c r="E19" s="199"/>
      <c r="F19" s="199"/>
      <c r="G19" s="199"/>
      <c r="H19" s="199"/>
      <c r="I19" s="199"/>
      <c r="J19" s="199"/>
      <c r="K19" s="199"/>
      <c r="L19" s="199"/>
      <c r="M19" s="199"/>
      <c r="N19" s="215"/>
    </row>
    <row r="20" spans="1:14" ht="23.25" hidden="1" customHeight="1" x14ac:dyDescent="0.25">
      <c r="A20" s="197"/>
      <c r="B20" s="216" t="s">
        <v>1</v>
      </c>
      <c r="C20" s="217"/>
      <c r="D20" s="217"/>
      <c r="E20" s="217"/>
      <c r="F20" s="217"/>
      <c r="G20" s="217"/>
      <c r="H20" s="217"/>
      <c r="I20" s="217"/>
      <c r="J20" s="217"/>
      <c r="K20" s="217"/>
      <c r="L20" s="217"/>
      <c r="M20" s="217"/>
      <c r="N20" s="218"/>
    </row>
    <row r="21" spans="1:14" ht="25.5" hidden="1" customHeight="1" x14ac:dyDescent="0.25">
      <c r="A21" s="197"/>
      <c r="B21" s="159" t="s">
        <v>4</v>
      </c>
      <c r="C21" s="159" t="s">
        <v>5</v>
      </c>
      <c r="D21" s="159" t="s">
        <v>6</v>
      </c>
      <c r="E21" s="159" t="s">
        <v>7</v>
      </c>
      <c r="F21" s="159" t="s">
        <v>8</v>
      </c>
      <c r="G21" s="159" t="s">
        <v>9</v>
      </c>
      <c r="H21" s="159" t="s">
        <v>10</v>
      </c>
      <c r="I21" s="159" t="s">
        <v>11</v>
      </c>
      <c r="J21" s="159" t="s">
        <v>12</v>
      </c>
      <c r="K21" s="159" t="s">
        <v>13</v>
      </c>
      <c r="L21" s="159" t="s">
        <v>2</v>
      </c>
      <c r="M21" s="159" t="s">
        <v>3</v>
      </c>
      <c r="N21" s="159" t="s">
        <v>16</v>
      </c>
    </row>
    <row r="22" spans="1:14" ht="66" hidden="1" customHeight="1" x14ac:dyDescent="0.25">
      <c r="A22" s="197"/>
      <c r="B22" s="209" t="s">
        <v>22</v>
      </c>
      <c r="C22" s="209" t="s">
        <v>23</v>
      </c>
      <c r="D22" s="209" t="s">
        <v>24</v>
      </c>
      <c r="E22" s="209" t="s">
        <v>25</v>
      </c>
      <c r="F22" s="209" t="s">
        <v>26</v>
      </c>
      <c r="G22" s="209" t="s">
        <v>27</v>
      </c>
      <c r="H22" s="209" t="s">
        <v>28</v>
      </c>
      <c r="I22" s="209" t="s">
        <v>29</v>
      </c>
      <c r="J22" s="209" t="s">
        <v>30</v>
      </c>
      <c r="K22" s="209" t="s">
        <v>31</v>
      </c>
      <c r="L22" s="209" t="s">
        <v>32</v>
      </c>
      <c r="M22" s="209" t="s">
        <v>33</v>
      </c>
      <c r="N22" s="219" t="s">
        <v>34</v>
      </c>
    </row>
    <row r="23" spans="1:14" ht="60.75" hidden="1" customHeight="1" x14ac:dyDescent="0.25">
      <c r="A23" s="211"/>
      <c r="B23" s="210"/>
      <c r="C23" s="210"/>
      <c r="D23" s="210"/>
      <c r="E23" s="210"/>
      <c r="F23" s="210"/>
      <c r="G23" s="210"/>
      <c r="H23" s="210"/>
      <c r="I23" s="210"/>
      <c r="J23" s="210"/>
      <c r="K23" s="210"/>
      <c r="L23" s="210"/>
      <c r="M23" s="210"/>
      <c r="N23" s="220"/>
    </row>
    <row r="24" spans="1:14" hidden="1" x14ac:dyDescent="0.25">
      <c r="A24" s="160" t="s">
        <v>14</v>
      </c>
      <c r="B24" s="167" t="str">
        <f>IF(B12="n/a","n/a",IF(B12="","",IF(B12&gt;1,1,B12)))</f>
        <v>n/a</v>
      </c>
      <c r="C24" s="167">
        <f t="shared" ref="C24:N24" si="0">IF(C12="n/a","n/a",IF(C12="","",IF(C12&gt;1,1,C12)))</f>
        <v>0.67798908437574157</v>
      </c>
      <c r="D24" s="167">
        <f t="shared" si="0"/>
        <v>0.19933172024426776</v>
      </c>
      <c r="E24" s="167">
        <f t="shared" si="0"/>
        <v>0.520751965838671</v>
      </c>
      <c r="F24" s="167">
        <f t="shared" si="0"/>
        <v>0.29121338912133893</v>
      </c>
      <c r="G24" s="167">
        <f t="shared" si="0"/>
        <v>6.795463348668429E-2</v>
      </c>
      <c r="H24" s="167">
        <f t="shared" si="0"/>
        <v>2.6628321883154924E-2</v>
      </c>
      <c r="I24" s="167">
        <f t="shared" si="0"/>
        <v>2.1036776492664475E-2</v>
      </c>
      <c r="J24" s="167">
        <f t="shared" si="0"/>
        <v>0.26004728132387706</v>
      </c>
      <c r="K24" s="167">
        <f t="shared" si="0"/>
        <v>0</v>
      </c>
      <c r="L24" s="167">
        <f t="shared" si="0"/>
        <v>0</v>
      </c>
      <c r="M24" s="167">
        <f t="shared" si="0"/>
        <v>0.99985174612040284</v>
      </c>
      <c r="N24" s="167">
        <f t="shared" si="0"/>
        <v>0.94827251175624727</v>
      </c>
    </row>
    <row r="25" spans="1:14" hidden="1" x14ac:dyDescent="0.25">
      <c r="A25" s="161" t="s">
        <v>15</v>
      </c>
      <c r="B25" s="167" t="str">
        <f>IF(B13="n/a","n/a",IF(B13="","",IF(B13&gt;1,1,B13)))</f>
        <v>n/a</v>
      </c>
      <c r="C25" s="167" t="e">
        <f t="shared" ref="C25:N25" si="1">IF(C13="n/a","n/a",IF(C13="","",IF(C13&gt;1,1,C13)))</f>
        <v>#DIV/0!</v>
      </c>
      <c r="D25" s="167">
        <f t="shared" si="1"/>
        <v>0.23145446765472441</v>
      </c>
      <c r="E25" s="167">
        <f t="shared" si="1"/>
        <v>1</v>
      </c>
      <c r="F25" s="167">
        <f t="shared" si="1"/>
        <v>0.18074308148999332</v>
      </c>
      <c r="G25" s="167">
        <f t="shared" si="1"/>
        <v>0.17536475869809201</v>
      </c>
      <c r="H25" s="167">
        <f t="shared" si="1"/>
        <v>0.11781164862675797</v>
      </c>
      <c r="I25" s="167">
        <f t="shared" si="1"/>
        <v>0.18091599412516426</v>
      </c>
      <c r="J25" s="167">
        <f t="shared" si="1"/>
        <v>0.24898143956541424</v>
      </c>
      <c r="K25" s="167">
        <f t="shared" si="1"/>
        <v>0</v>
      </c>
      <c r="L25" s="167">
        <f t="shared" si="1"/>
        <v>0</v>
      </c>
      <c r="M25" s="167">
        <f t="shared" si="1"/>
        <v>0.99993827541509794</v>
      </c>
      <c r="N25" s="167">
        <f t="shared" si="1"/>
        <v>0.44299052681796497</v>
      </c>
    </row>
    <row r="26" spans="1:14" hidden="1" x14ac:dyDescent="0.25"/>
  </sheetData>
  <mergeCells count="41">
    <mergeCell ref="A17:A23"/>
    <mergeCell ref="B17:N17"/>
    <mergeCell ref="B19:N19"/>
    <mergeCell ref="B20:N20"/>
    <mergeCell ref="B22:B23"/>
    <mergeCell ref="C22:C23"/>
    <mergeCell ref="N22:N23"/>
    <mergeCell ref="F22:F23"/>
    <mergeCell ref="G22:G23"/>
    <mergeCell ref="H22:H23"/>
    <mergeCell ref="I22:I23"/>
    <mergeCell ref="J22:J23"/>
    <mergeCell ref="L22:L23"/>
    <mergeCell ref="M22:M23"/>
    <mergeCell ref="K22:K23"/>
    <mergeCell ref="G10:G11"/>
    <mergeCell ref="N10:N11"/>
    <mergeCell ref="H10:H11"/>
    <mergeCell ref="I10:I11"/>
    <mergeCell ref="J10:J11"/>
    <mergeCell ref="C10:C11"/>
    <mergeCell ref="D10:D11"/>
    <mergeCell ref="E10:E11"/>
    <mergeCell ref="D22:D23"/>
    <mergeCell ref="E22:E23"/>
    <mergeCell ref="A5:A11"/>
    <mergeCell ref="B5:U5"/>
    <mergeCell ref="B6:U7"/>
    <mergeCell ref="B8:U8"/>
    <mergeCell ref="U9:U11"/>
    <mergeCell ref="O10:O11"/>
    <mergeCell ref="P10:P11"/>
    <mergeCell ref="Q10:Q11"/>
    <mergeCell ref="R10:R11"/>
    <mergeCell ref="S10:S11"/>
    <mergeCell ref="T10:T11"/>
    <mergeCell ref="F10:F11"/>
    <mergeCell ref="K10:K11"/>
    <mergeCell ref="L10:L11"/>
    <mergeCell ref="M10:M11"/>
    <mergeCell ref="B10:B11"/>
  </mergeCells>
  <conditionalFormatting sqref="B22">
    <cfRule type="cellIs" dxfId="93" priority="20" stopIfTrue="1" operator="lessThan">
      <formula>0.25</formula>
    </cfRule>
  </conditionalFormatting>
  <conditionalFormatting sqref="C22:N22">
    <cfRule type="cellIs" dxfId="92" priority="19" stopIfTrue="1" operator="lessThan">
      <formula>0.25</formula>
    </cfRule>
  </conditionalFormatting>
  <conditionalFormatting sqref="B24:N25">
    <cfRule type="cellIs" dxfId="91" priority="18" stopIfTrue="1" operator="lessThan">
      <formula>0.5</formula>
    </cfRule>
  </conditionalFormatting>
  <conditionalFormatting sqref="U9">
    <cfRule type="cellIs" dxfId="90" priority="6" stopIfTrue="1" operator="lessThan">
      <formula>0.25</formula>
    </cfRule>
  </conditionalFormatting>
  <conditionalFormatting sqref="U12:U13">
    <cfRule type="cellIs" dxfId="89" priority="5" stopIfTrue="1" operator="lessThan">
      <formula>0.9</formula>
    </cfRule>
  </conditionalFormatting>
  <conditionalFormatting sqref="C12:N13 P12:P13">
    <cfRule type="cellIs" dxfId="88" priority="1" operator="greaterThan">
      <formula>2</formula>
    </cfRule>
    <cfRule type="cellIs" dxfId="87" priority="2" operator="lessThan">
      <formula>0.75</formula>
    </cfRule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G23"/>
  <sheetViews>
    <sheetView zoomScale="80" zoomScaleNormal="80" workbookViewId="0">
      <pane xSplit="2" ySplit="11" topLeftCell="C12" activePane="bottomRight" state="frozen"/>
      <selection activeCell="C12" sqref="C12"/>
      <selection pane="topRight" activeCell="C12" sqref="C12"/>
      <selection pane="bottomLeft" activeCell="C12" sqref="C12"/>
      <selection pane="bottomRight" activeCell="C12" sqref="C12"/>
    </sheetView>
  </sheetViews>
  <sheetFormatPr baseColWidth="10" defaultRowHeight="15" x14ac:dyDescent="0.25"/>
  <cols>
    <col min="1" max="1" width="31.5703125" style="4" bestFit="1" customWidth="1"/>
    <col min="2" max="2" width="39" style="4" customWidth="1"/>
    <col min="3" max="3" width="14.42578125" style="4" customWidth="1"/>
    <col min="4" max="4" width="10.85546875" style="4" bestFit="1" customWidth="1"/>
    <col min="5" max="5" width="22.28515625" style="14" customWidth="1"/>
    <col min="6" max="6" width="25.28515625" style="4" customWidth="1"/>
    <col min="7" max="7" width="20" style="4" customWidth="1"/>
    <col min="8" max="255" width="11.42578125" style="4"/>
    <col min="256" max="256" width="31.5703125" style="4" bestFit="1" customWidth="1"/>
    <col min="257" max="257" width="39" style="4" customWidth="1"/>
    <col min="258" max="258" width="14.42578125" style="4" customWidth="1"/>
    <col min="259" max="259" width="10.85546875" style="4" bestFit="1" customWidth="1"/>
    <col min="260" max="260" width="22.28515625" style="4" customWidth="1"/>
    <col min="261" max="261" width="25.28515625" style="4" customWidth="1"/>
    <col min="262" max="262" width="20" style="4" customWidth="1"/>
    <col min="263" max="263" width="26.7109375" style="4" customWidth="1"/>
    <col min="264" max="511" width="11.42578125" style="4"/>
    <col min="512" max="512" width="31.5703125" style="4" bestFit="1" customWidth="1"/>
    <col min="513" max="513" width="39" style="4" customWidth="1"/>
    <col min="514" max="514" width="14.42578125" style="4" customWidth="1"/>
    <col min="515" max="515" width="10.85546875" style="4" bestFit="1" customWidth="1"/>
    <col min="516" max="516" width="22.28515625" style="4" customWidth="1"/>
    <col min="517" max="517" width="25.28515625" style="4" customWidth="1"/>
    <col min="518" max="518" width="20" style="4" customWidth="1"/>
    <col min="519" max="519" width="26.7109375" style="4" customWidth="1"/>
    <col min="520" max="767" width="11.42578125" style="4"/>
    <col min="768" max="768" width="31.5703125" style="4" bestFit="1" customWidth="1"/>
    <col min="769" max="769" width="39" style="4" customWidth="1"/>
    <col min="770" max="770" width="14.42578125" style="4" customWidth="1"/>
    <col min="771" max="771" width="10.85546875" style="4" bestFit="1" customWidth="1"/>
    <col min="772" max="772" width="22.28515625" style="4" customWidth="1"/>
    <col min="773" max="773" width="25.28515625" style="4" customWidth="1"/>
    <col min="774" max="774" width="20" style="4" customWidth="1"/>
    <col min="775" max="775" width="26.7109375" style="4" customWidth="1"/>
    <col min="776" max="1023" width="11.42578125" style="4"/>
    <col min="1024" max="1024" width="31.5703125" style="4" bestFit="1" customWidth="1"/>
    <col min="1025" max="1025" width="39" style="4" customWidth="1"/>
    <col min="1026" max="1026" width="14.42578125" style="4" customWidth="1"/>
    <col min="1027" max="1027" width="10.85546875" style="4" bestFit="1" customWidth="1"/>
    <col min="1028" max="1028" width="22.28515625" style="4" customWidth="1"/>
    <col min="1029" max="1029" width="25.28515625" style="4" customWidth="1"/>
    <col min="1030" max="1030" width="20" style="4" customWidth="1"/>
    <col min="1031" max="1031" width="26.7109375" style="4" customWidth="1"/>
    <col min="1032" max="1279" width="11.42578125" style="4"/>
    <col min="1280" max="1280" width="31.5703125" style="4" bestFit="1" customWidth="1"/>
    <col min="1281" max="1281" width="39" style="4" customWidth="1"/>
    <col min="1282" max="1282" width="14.42578125" style="4" customWidth="1"/>
    <col min="1283" max="1283" width="10.85546875" style="4" bestFit="1" customWidth="1"/>
    <col min="1284" max="1284" width="22.28515625" style="4" customWidth="1"/>
    <col min="1285" max="1285" width="25.28515625" style="4" customWidth="1"/>
    <col min="1286" max="1286" width="20" style="4" customWidth="1"/>
    <col min="1287" max="1287" width="26.7109375" style="4" customWidth="1"/>
    <col min="1288" max="1535" width="11.42578125" style="4"/>
    <col min="1536" max="1536" width="31.5703125" style="4" bestFit="1" customWidth="1"/>
    <col min="1537" max="1537" width="39" style="4" customWidth="1"/>
    <col min="1538" max="1538" width="14.42578125" style="4" customWidth="1"/>
    <col min="1539" max="1539" width="10.85546875" style="4" bestFit="1" customWidth="1"/>
    <col min="1540" max="1540" width="22.28515625" style="4" customWidth="1"/>
    <col min="1541" max="1541" width="25.28515625" style="4" customWidth="1"/>
    <col min="1542" max="1542" width="20" style="4" customWidth="1"/>
    <col min="1543" max="1543" width="26.7109375" style="4" customWidth="1"/>
    <col min="1544" max="1791" width="11.42578125" style="4"/>
    <col min="1792" max="1792" width="31.5703125" style="4" bestFit="1" customWidth="1"/>
    <col min="1793" max="1793" width="39" style="4" customWidth="1"/>
    <col min="1794" max="1794" width="14.42578125" style="4" customWidth="1"/>
    <col min="1795" max="1795" width="10.85546875" style="4" bestFit="1" customWidth="1"/>
    <col min="1796" max="1796" width="22.28515625" style="4" customWidth="1"/>
    <col min="1797" max="1797" width="25.28515625" style="4" customWidth="1"/>
    <col min="1798" max="1798" width="20" style="4" customWidth="1"/>
    <col min="1799" max="1799" width="26.7109375" style="4" customWidth="1"/>
    <col min="1800" max="2047" width="11.42578125" style="4"/>
    <col min="2048" max="2048" width="31.5703125" style="4" bestFit="1" customWidth="1"/>
    <col min="2049" max="2049" width="39" style="4" customWidth="1"/>
    <col min="2050" max="2050" width="14.42578125" style="4" customWidth="1"/>
    <col min="2051" max="2051" width="10.85546875" style="4" bestFit="1" customWidth="1"/>
    <col min="2052" max="2052" width="22.28515625" style="4" customWidth="1"/>
    <col min="2053" max="2053" width="25.28515625" style="4" customWidth="1"/>
    <col min="2054" max="2054" width="20" style="4" customWidth="1"/>
    <col min="2055" max="2055" width="26.7109375" style="4" customWidth="1"/>
    <col min="2056" max="2303" width="11.42578125" style="4"/>
    <col min="2304" max="2304" width="31.5703125" style="4" bestFit="1" customWidth="1"/>
    <col min="2305" max="2305" width="39" style="4" customWidth="1"/>
    <col min="2306" max="2306" width="14.42578125" style="4" customWidth="1"/>
    <col min="2307" max="2307" width="10.85546875" style="4" bestFit="1" customWidth="1"/>
    <col min="2308" max="2308" width="22.28515625" style="4" customWidth="1"/>
    <col min="2309" max="2309" width="25.28515625" style="4" customWidth="1"/>
    <col min="2310" max="2310" width="20" style="4" customWidth="1"/>
    <col min="2311" max="2311" width="26.7109375" style="4" customWidth="1"/>
    <col min="2312" max="2559" width="11.42578125" style="4"/>
    <col min="2560" max="2560" width="31.5703125" style="4" bestFit="1" customWidth="1"/>
    <col min="2561" max="2561" width="39" style="4" customWidth="1"/>
    <col min="2562" max="2562" width="14.42578125" style="4" customWidth="1"/>
    <col min="2563" max="2563" width="10.85546875" style="4" bestFit="1" customWidth="1"/>
    <col min="2564" max="2564" width="22.28515625" style="4" customWidth="1"/>
    <col min="2565" max="2565" width="25.28515625" style="4" customWidth="1"/>
    <col min="2566" max="2566" width="20" style="4" customWidth="1"/>
    <col min="2567" max="2567" width="26.7109375" style="4" customWidth="1"/>
    <col min="2568" max="2815" width="11.42578125" style="4"/>
    <col min="2816" max="2816" width="31.5703125" style="4" bestFit="1" customWidth="1"/>
    <col min="2817" max="2817" width="39" style="4" customWidth="1"/>
    <col min="2818" max="2818" width="14.42578125" style="4" customWidth="1"/>
    <col min="2819" max="2819" width="10.85546875" style="4" bestFit="1" customWidth="1"/>
    <col min="2820" max="2820" width="22.28515625" style="4" customWidth="1"/>
    <col min="2821" max="2821" width="25.28515625" style="4" customWidth="1"/>
    <col min="2822" max="2822" width="20" style="4" customWidth="1"/>
    <col min="2823" max="2823" width="26.7109375" style="4" customWidth="1"/>
    <col min="2824" max="3071" width="11.42578125" style="4"/>
    <col min="3072" max="3072" width="31.5703125" style="4" bestFit="1" customWidth="1"/>
    <col min="3073" max="3073" width="39" style="4" customWidth="1"/>
    <col min="3074" max="3074" width="14.42578125" style="4" customWidth="1"/>
    <col min="3075" max="3075" width="10.85546875" style="4" bestFit="1" customWidth="1"/>
    <col min="3076" max="3076" width="22.28515625" style="4" customWidth="1"/>
    <col min="3077" max="3077" width="25.28515625" style="4" customWidth="1"/>
    <col min="3078" max="3078" width="20" style="4" customWidth="1"/>
    <col min="3079" max="3079" width="26.7109375" style="4" customWidth="1"/>
    <col min="3080" max="3327" width="11.42578125" style="4"/>
    <col min="3328" max="3328" width="31.5703125" style="4" bestFit="1" customWidth="1"/>
    <col min="3329" max="3329" width="39" style="4" customWidth="1"/>
    <col min="3330" max="3330" width="14.42578125" style="4" customWidth="1"/>
    <col min="3331" max="3331" width="10.85546875" style="4" bestFit="1" customWidth="1"/>
    <col min="3332" max="3332" width="22.28515625" style="4" customWidth="1"/>
    <col min="3333" max="3333" width="25.28515625" style="4" customWidth="1"/>
    <col min="3334" max="3334" width="20" style="4" customWidth="1"/>
    <col min="3335" max="3335" width="26.7109375" style="4" customWidth="1"/>
    <col min="3336" max="3583" width="11.42578125" style="4"/>
    <col min="3584" max="3584" width="31.5703125" style="4" bestFit="1" customWidth="1"/>
    <col min="3585" max="3585" width="39" style="4" customWidth="1"/>
    <col min="3586" max="3586" width="14.42578125" style="4" customWidth="1"/>
    <col min="3587" max="3587" width="10.85546875" style="4" bestFit="1" customWidth="1"/>
    <col min="3588" max="3588" width="22.28515625" style="4" customWidth="1"/>
    <col min="3589" max="3589" width="25.28515625" style="4" customWidth="1"/>
    <col min="3590" max="3590" width="20" style="4" customWidth="1"/>
    <col min="3591" max="3591" width="26.7109375" style="4" customWidth="1"/>
    <col min="3592" max="3839" width="11.42578125" style="4"/>
    <col min="3840" max="3840" width="31.5703125" style="4" bestFit="1" customWidth="1"/>
    <col min="3841" max="3841" width="39" style="4" customWidth="1"/>
    <col min="3842" max="3842" width="14.42578125" style="4" customWidth="1"/>
    <col min="3843" max="3843" width="10.85546875" style="4" bestFit="1" customWidth="1"/>
    <col min="3844" max="3844" width="22.28515625" style="4" customWidth="1"/>
    <col min="3845" max="3845" width="25.28515625" style="4" customWidth="1"/>
    <col min="3846" max="3846" width="20" style="4" customWidth="1"/>
    <col min="3847" max="3847" width="26.7109375" style="4" customWidth="1"/>
    <col min="3848" max="4095" width="11.42578125" style="4"/>
    <col min="4096" max="4096" width="31.5703125" style="4" bestFit="1" customWidth="1"/>
    <col min="4097" max="4097" width="39" style="4" customWidth="1"/>
    <col min="4098" max="4098" width="14.42578125" style="4" customWidth="1"/>
    <col min="4099" max="4099" width="10.85546875" style="4" bestFit="1" customWidth="1"/>
    <col min="4100" max="4100" width="22.28515625" style="4" customWidth="1"/>
    <col min="4101" max="4101" width="25.28515625" style="4" customWidth="1"/>
    <col min="4102" max="4102" width="20" style="4" customWidth="1"/>
    <col min="4103" max="4103" width="26.7109375" style="4" customWidth="1"/>
    <col min="4104" max="4351" width="11.42578125" style="4"/>
    <col min="4352" max="4352" width="31.5703125" style="4" bestFit="1" customWidth="1"/>
    <col min="4353" max="4353" width="39" style="4" customWidth="1"/>
    <col min="4354" max="4354" width="14.42578125" style="4" customWidth="1"/>
    <col min="4355" max="4355" width="10.85546875" style="4" bestFit="1" customWidth="1"/>
    <col min="4356" max="4356" width="22.28515625" style="4" customWidth="1"/>
    <col min="4357" max="4357" width="25.28515625" style="4" customWidth="1"/>
    <col min="4358" max="4358" width="20" style="4" customWidth="1"/>
    <col min="4359" max="4359" width="26.7109375" style="4" customWidth="1"/>
    <col min="4360" max="4607" width="11.42578125" style="4"/>
    <col min="4608" max="4608" width="31.5703125" style="4" bestFit="1" customWidth="1"/>
    <col min="4609" max="4609" width="39" style="4" customWidth="1"/>
    <col min="4610" max="4610" width="14.42578125" style="4" customWidth="1"/>
    <col min="4611" max="4611" width="10.85546875" style="4" bestFit="1" customWidth="1"/>
    <col min="4612" max="4612" width="22.28515625" style="4" customWidth="1"/>
    <col min="4613" max="4613" width="25.28515625" style="4" customWidth="1"/>
    <col min="4614" max="4614" width="20" style="4" customWidth="1"/>
    <col min="4615" max="4615" width="26.7109375" style="4" customWidth="1"/>
    <col min="4616" max="4863" width="11.42578125" style="4"/>
    <col min="4864" max="4864" width="31.5703125" style="4" bestFit="1" customWidth="1"/>
    <col min="4865" max="4865" width="39" style="4" customWidth="1"/>
    <col min="4866" max="4866" width="14.42578125" style="4" customWidth="1"/>
    <col min="4867" max="4867" width="10.85546875" style="4" bestFit="1" customWidth="1"/>
    <col min="4868" max="4868" width="22.28515625" style="4" customWidth="1"/>
    <col min="4869" max="4869" width="25.28515625" style="4" customWidth="1"/>
    <col min="4870" max="4870" width="20" style="4" customWidth="1"/>
    <col min="4871" max="4871" width="26.7109375" style="4" customWidth="1"/>
    <col min="4872" max="5119" width="11.42578125" style="4"/>
    <col min="5120" max="5120" width="31.5703125" style="4" bestFit="1" customWidth="1"/>
    <col min="5121" max="5121" width="39" style="4" customWidth="1"/>
    <col min="5122" max="5122" width="14.42578125" style="4" customWidth="1"/>
    <col min="5123" max="5123" width="10.85546875" style="4" bestFit="1" customWidth="1"/>
    <col min="5124" max="5124" width="22.28515625" style="4" customWidth="1"/>
    <col min="5125" max="5125" width="25.28515625" style="4" customWidth="1"/>
    <col min="5126" max="5126" width="20" style="4" customWidth="1"/>
    <col min="5127" max="5127" width="26.7109375" style="4" customWidth="1"/>
    <col min="5128" max="5375" width="11.42578125" style="4"/>
    <col min="5376" max="5376" width="31.5703125" style="4" bestFit="1" customWidth="1"/>
    <col min="5377" max="5377" width="39" style="4" customWidth="1"/>
    <col min="5378" max="5378" width="14.42578125" style="4" customWidth="1"/>
    <col min="5379" max="5379" width="10.85546875" style="4" bestFit="1" customWidth="1"/>
    <col min="5380" max="5380" width="22.28515625" style="4" customWidth="1"/>
    <col min="5381" max="5381" width="25.28515625" style="4" customWidth="1"/>
    <col min="5382" max="5382" width="20" style="4" customWidth="1"/>
    <col min="5383" max="5383" width="26.7109375" style="4" customWidth="1"/>
    <col min="5384" max="5631" width="11.42578125" style="4"/>
    <col min="5632" max="5632" width="31.5703125" style="4" bestFit="1" customWidth="1"/>
    <col min="5633" max="5633" width="39" style="4" customWidth="1"/>
    <col min="5634" max="5634" width="14.42578125" style="4" customWidth="1"/>
    <col min="5635" max="5635" width="10.85546875" style="4" bestFit="1" customWidth="1"/>
    <col min="5636" max="5636" width="22.28515625" style="4" customWidth="1"/>
    <col min="5637" max="5637" width="25.28515625" style="4" customWidth="1"/>
    <col min="5638" max="5638" width="20" style="4" customWidth="1"/>
    <col min="5639" max="5639" width="26.7109375" style="4" customWidth="1"/>
    <col min="5640" max="5887" width="11.42578125" style="4"/>
    <col min="5888" max="5888" width="31.5703125" style="4" bestFit="1" customWidth="1"/>
    <col min="5889" max="5889" width="39" style="4" customWidth="1"/>
    <col min="5890" max="5890" width="14.42578125" style="4" customWidth="1"/>
    <col min="5891" max="5891" width="10.85546875" style="4" bestFit="1" customWidth="1"/>
    <col min="5892" max="5892" width="22.28515625" style="4" customWidth="1"/>
    <col min="5893" max="5893" width="25.28515625" style="4" customWidth="1"/>
    <col min="5894" max="5894" width="20" style="4" customWidth="1"/>
    <col min="5895" max="5895" width="26.7109375" style="4" customWidth="1"/>
    <col min="5896" max="6143" width="11.42578125" style="4"/>
    <col min="6144" max="6144" width="31.5703125" style="4" bestFit="1" customWidth="1"/>
    <col min="6145" max="6145" width="39" style="4" customWidth="1"/>
    <col min="6146" max="6146" width="14.42578125" style="4" customWidth="1"/>
    <col min="6147" max="6147" width="10.85546875" style="4" bestFit="1" customWidth="1"/>
    <col min="6148" max="6148" width="22.28515625" style="4" customWidth="1"/>
    <col min="6149" max="6149" width="25.28515625" style="4" customWidth="1"/>
    <col min="6150" max="6150" width="20" style="4" customWidth="1"/>
    <col min="6151" max="6151" width="26.7109375" style="4" customWidth="1"/>
    <col min="6152" max="6399" width="11.42578125" style="4"/>
    <col min="6400" max="6400" width="31.5703125" style="4" bestFit="1" customWidth="1"/>
    <col min="6401" max="6401" width="39" style="4" customWidth="1"/>
    <col min="6402" max="6402" width="14.42578125" style="4" customWidth="1"/>
    <col min="6403" max="6403" width="10.85546875" style="4" bestFit="1" customWidth="1"/>
    <col min="6404" max="6404" width="22.28515625" style="4" customWidth="1"/>
    <col min="6405" max="6405" width="25.28515625" style="4" customWidth="1"/>
    <col min="6406" max="6406" width="20" style="4" customWidth="1"/>
    <col min="6407" max="6407" width="26.7109375" style="4" customWidth="1"/>
    <col min="6408" max="6655" width="11.42578125" style="4"/>
    <col min="6656" max="6656" width="31.5703125" style="4" bestFit="1" customWidth="1"/>
    <col min="6657" max="6657" width="39" style="4" customWidth="1"/>
    <col min="6658" max="6658" width="14.42578125" style="4" customWidth="1"/>
    <col min="6659" max="6659" width="10.85546875" style="4" bestFit="1" customWidth="1"/>
    <col min="6660" max="6660" width="22.28515625" style="4" customWidth="1"/>
    <col min="6661" max="6661" width="25.28515625" style="4" customWidth="1"/>
    <col min="6662" max="6662" width="20" style="4" customWidth="1"/>
    <col min="6663" max="6663" width="26.7109375" style="4" customWidth="1"/>
    <col min="6664" max="6911" width="11.42578125" style="4"/>
    <col min="6912" max="6912" width="31.5703125" style="4" bestFit="1" customWidth="1"/>
    <col min="6913" max="6913" width="39" style="4" customWidth="1"/>
    <col min="6914" max="6914" width="14.42578125" style="4" customWidth="1"/>
    <col min="6915" max="6915" width="10.85546875" style="4" bestFit="1" customWidth="1"/>
    <col min="6916" max="6916" width="22.28515625" style="4" customWidth="1"/>
    <col min="6917" max="6917" width="25.28515625" style="4" customWidth="1"/>
    <col min="6918" max="6918" width="20" style="4" customWidth="1"/>
    <col min="6919" max="6919" width="26.7109375" style="4" customWidth="1"/>
    <col min="6920" max="7167" width="11.42578125" style="4"/>
    <col min="7168" max="7168" width="31.5703125" style="4" bestFit="1" customWidth="1"/>
    <col min="7169" max="7169" width="39" style="4" customWidth="1"/>
    <col min="7170" max="7170" width="14.42578125" style="4" customWidth="1"/>
    <col min="7171" max="7171" width="10.85546875" style="4" bestFit="1" customWidth="1"/>
    <col min="7172" max="7172" width="22.28515625" style="4" customWidth="1"/>
    <col min="7173" max="7173" width="25.28515625" style="4" customWidth="1"/>
    <col min="7174" max="7174" width="20" style="4" customWidth="1"/>
    <col min="7175" max="7175" width="26.7109375" style="4" customWidth="1"/>
    <col min="7176" max="7423" width="11.42578125" style="4"/>
    <col min="7424" max="7424" width="31.5703125" style="4" bestFit="1" customWidth="1"/>
    <col min="7425" max="7425" width="39" style="4" customWidth="1"/>
    <col min="7426" max="7426" width="14.42578125" style="4" customWidth="1"/>
    <col min="7427" max="7427" width="10.85546875" style="4" bestFit="1" customWidth="1"/>
    <col min="7428" max="7428" width="22.28515625" style="4" customWidth="1"/>
    <col min="7429" max="7429" width="25.28515625" style="4" customWidth="1"/>
    <col min="7430" max="7430" width="20" style="4" customWidth="1"/>
    <col min="7431" max="7431" width="26.7109375" style="4" customWidth="1"/>
    <col min="7432" max="7679" width="11.42578125" style="4"/>
    <col min="7680" max="7680" width="31.5703125" style="4" bestFit="1" customWidth="1"/>
    <col min="7681" max="7681" width="39" style="4" customWidth="1"/>
    <col min="7682" max="7682" width="14.42578125" style="4" customWidth="1"/>
    <col min="7683" max="7683" width="10.85546875" style="4" bestFit="1" customWidth="1"/>
    <col min="7684" max="7684" width="22.28515625" style="4" customWidth="1"/>
    <col min="7685" max="7685" width="25.28515625" style="4" customWidth="1"/>
    <col min="7686" max="7686" width="20" style="4" customWidth="1"/>
    <col min="7687" max="7687" width="26.7109375" style="4" customWidth="1"/>
    <col min="7688" max="7935" width="11.42578125" style="4"/>
    <col min="7936" max="7936" width="31.5703125" style="4" bestFit="1" customWidth="1"/>
    <col min="7937" max="7937" width="39" style="4" customWidth="1"/>
    <col min="7938" max="7938" width="14.42578125" style="4" customWidth="1"/>
    <col min="7939" max="7939" width="10.85546875" style="4" bestFit="1" customWidth="1"/>
    <col min="7940" max="7940" width="22.28515625" style="4" customWidth="1"/>
    <col min="7941" max="7941" width="25.28515625" style="4" customWidth="1"/>
    <col min="7942" max="7942" width="20" style="4" customWidth="1"/>
    <col min="7943" max="7943" width="26.7109375" style="4" customWidth="1"/>
    <col min="7944" max="8191" width="11.42578125" style="4"/>
    <col min="8192" max="8192" width="31.5703125" style="4" bestFit="1" customWidth="1"/>
    <col min="8193" max="8193" width="39" style="4" customWidth="1"/>
    <col min="8194" max="8194" width="14.42578125" style="4" customWidth="1"/>
    <col min="8195" max="8195" width="10.85546875" style="4" bestFit="1" customWidth="1"/>
    <col min="8196" max="8196" width="22.28515625" style="4" customWidth="1"/>
    <col min="8197" max="8197" width="25.28515625" style="4" customWidth="1"/>
    <col min="8198" max="8198" width="20" style="4" customWidth="1"/>
    <col min="8199" max="8199" width="26.7109375" style="4" customWidth="1"/>
    <col min="8200" max="8447" width="11.42578125" style="4"/>
    <col min="8448" max="8448" width="31.5703125" style="4" bestFit="1" customWidth="1"/>
    <col min="8449" max="8449" width="39" style="4" customWidth="1"/>
    <col min="8450" max="8450" width="14.42578125" style="4" customWidth="1"/>
    <col min="8451" max="8451" width="10.85546875" style="4" bestFit="1" customWidth="1"/>
    <col min="8452" max="8452" width="22.28515625" style="4" customWidth="1"/>
    <col min="8453" max="8453" width="25.28515625" style="4" customWidth="1"/>
    <col min="8454" max="8454" width="20" style="4" customWidth="1"/>
    <col min="8455" max="8455" width="26.7109375" style="4" customWidth="1"/>
    <col min="8456" max="8703" width="11.42578125" style="4"/>
    <col min="8704" max="8704" width="31.5703125" style="4" bestFit="1" customWidth="1"/>
    <col min="8705" max="8705" width="39" style="4" customWidth="1"/>
    <col min="8706" max="8706" width="14.42578125" style="4" customWidth="1"/>
    <col min="8707" max="8707" width="10.85546875" style="4" bestFit="1" customWidth="1"/>
    <col min="8708" max="8708" width="22.28515625" style="4" customWidth="1"/>
    <col min="8709" max="8709" width="25.28515625" style="4" customWidth="1"/>
    <col min="8710" max="8710" width="20" style="4" customWidth="1"/>
    <col min="8711" max="8711" width="26.7109375" style="4" customWidth="1"/>
    <col min="8712" max="8959" width="11.42578125" style="4"/>
    <col min="8960" max="8960" width="31.5703125" style="4" bestFit="1" customWidth="1"/>
    <col min="8961" max="8961" width="39" style="4" customWidth="1"/>
    <col min="8962" max="8962" width="14.42578125" style="4" customWidth="1"/>
    <col min="8963" max="8963" width="10.85546875" style="4" bestFit="1" customWidth="1"/>
    <col min="8964" max="8964" width="22.28515625" style="4" customWidth="1"/>
    <col min="8965" max="8965" width="25.28515625" style="4" customWidth="1"/>
    <col min="8966" max="8966" width="20" style="4" customWidth="1"/>
    <col min="8967" max="8967" width="26.7109375" style="4" customWidth="1"/>
    <col min="8968" max="9215" width="11.42578125" style="4"/>
    <col min="9216" max="9216" width="31.5703125" style="4" bestFit="1" customWidth="1"/>
    <col min="9217" max="9217" width="39" style="4" customWidth="1"/>
    <col min="9218" max="9218" width="14.42578125" style="4" customWidth="1"/>
    <col min="9219" max="9219" width="10.85546875" style="4" bestFit="1" customWidth="1"/>
    <col min="9220" max="9220" width="22.28515625" style="4" customWidth="1"/>
    <col min="9221" max="9221" width="25.28515625" style="4" customWidth="1"/>
    <col min="9222" max="9222" width="20" style="4" customWidth="1"/>
    <col min="9223" max="9223" width="26.7109375" style="4" customWidth="1"/>
    <col min="9224" max="9471" width="11.42578125" style="4"/>
    <col min="9472" max="9472" width="31.5703125" style="4" bestFit="1" customWidth="1"/>
    <col min="9473" max="9473" width="39" style="4" customWidth="1"/>
    <col min="9474" max="9474" width="14.42578125" style="4" customWidth="1"/>
    <col min="9475" max="9475" width="10.85546875" style="4" bestFit="1" customWidth="1"/>
    <col min="9476" max="9476" width="22.28515625" style="4" customWidth="1"/>
    <col min="9477" max="9477" width="25.28515625" style="4" customWidth="1"/>
    <col min="9478" max="9478" width="20" style="4" customWidth="1"/>
    <col min="9479" max="9479" width="26.7109375" style="4" customWidth="1"/>
    <col min="9480" max="9727" width="11.42578125" style="4"/>
    <col min="9728" max="9728" width="31.5703125" style="4" bestFit="1" customWidth="1"/>
    <col min="9729" max="9729" width="39" style="4" customWidth="1"/>
    <col min="9730" max="9730" width="14.42578125" style="4" customWidth="1"/>
    <col min="9731" max="9731" width="10.85546875" style="4" bestFit="1" customWidth="1"/>
    <col min="9732" max="9732" width="22.28515625" style="4" customWidth="1"/>
    <col min="9733" max="9733" width="25.28515625" style="4" customWidth="1"/>
    <col min="9734" max="9734" width="20" style="4" customWidth="1"/>
    <col min="9735" max="9735" width="26.7109375" style="4" customWidth="1"/>
    <col min="9736" max="9983" width="11.42578125" style="4"/>
    <col min="9984" max="9984" width="31.5703125" style="4" bestFit="1" customWidth="1"/>
    <col min="9985" max="9985" width="39" style="4" customWidth="1"/>
    <col min="9986" max="9986" width="14.42578125" style="4" customWidth="1"/>
    <col min="9987" max="9987" width="10.85546875" style="4" bestFit="1" customWidth="1"/>
    <col min="9988" max="9988" width="22.28515625" style="4" customWidth="1"/>
    <col min="9989" max="9989" width="25.28515625" style="4" customWidth="1"/>
    <col min="9990" max="9990" width="20" style="4" customWidth="1"/>
    <col min="9991" max="9991" width="26.7109375" style="4" customWidth="1"/>
    <col min="9992" max="10239" width="11.42578125" style="4"/>
    <col min="10240" max="10240" width="31.5703125" style="4" bestFit="1" customWidth="1"/>
    <col min="10241" max="10241" width="39" style="4" customWidth="1"/>
    <col min="10242" max="10242" width="14.42578125" style="4" customWidth="1"/>
    <col min="10243" max="10243" width="10.85546875" style="4" bestFit="1" customWidth="1"/>
    <col min="10244" max="10244" width="22.28515625" style="4" customWidth="1"/>
    <col min="10245" max="10245" width="25.28515625" style="4" customWidth="1"/>
    <col min="10246" max="10246" width="20" style="4" customWidth="1"/>
    <col min="10247" max="10247" width="26.7109375" style="4" customWidth="1"/>
    <col min="10248" max="10495" width="11.42578125" style="4"/>
    <col min="10496" max="10496" width="31.5703125" style="4" bestFit="1" customWidth="1"/>
    <col min="10497" max="10497" width="39" style="4" customWidth="1"/>
    <col min="10498" max="10498" width="14.42578125" style="4" customWidth="1"/>
    <col min="10499" max="10499" width="10.85546875" style="4" bestFit="1" customWidth="1"/>
    <col min="10500" max="10500" width="22.28515625" style="4" customWidth="1"/>
    <col min="10501" max="10501" width="25.28515625" style="4" customWidth="1"/>
    <col min="10502" max="10502" width="20" style="4" customWidth="1"/>
    <col min="10503" max="10503" width="26.7109375" style="4" customWidth="1"/>
    <col min="10504" max="10751" width="11.42578125" style="4"/>
    <col min="10752" max="10752" width="31.5703125" style="4" bestFit="1" customWidth="1"/>
    <col min="10753" max="10753" width="39" style="4" customWidth="1"/>
    <col min="10754" max="10754" width="14.42578125" style="4" customWidth="1"/>
    <col min="10755" max="10755" width="10.85546875" style="4" bestFit="1" customWidth="1"/>
    <col min="10756" max="10756" width="22.28515625" style="4" customWidth="1"/>
    <col min="10757" max="10757" width="25.28515625" style="4" customWidth="1"/>
    <col min="10758" max="10758" width="20" style="4" customWidth="1"/>
    <col min="10759" max="10759" width="26.7109375" style="4" customWidth="1"/>
    <col min="10760" max="11007" width="11.42578125" style="4"/>
    <col min="11008" max="11008" width="31.5703125" style="4" bestFit="1" customWidth="1"/>
    <col min="11009" max="11009" width="39" style="4" customWidth="1"/>
    <col min="11010" max="11010" width="14.42578125" style="4" customWidth="1"/>
    <col min="11011" max="11011" width="10.85546875" style="4" bestFit="1" customWidth="1"/>
    <col min="11012" max="11012" width="22.28515625" style="4" customWidth="1"/>
    <col min="11013" max="11013" width="25.28515625" style="4" customWidth="1"/>
    <col min="11014" max="11014" width="20" style="4" customWidth="1"/>
    <col min="11015" max="11015" width="26.7109375" style="4" customWidth="1"/>
    <col min="11016" max="11263" width="11.42578125" style="4"/>
    <col min="11264" max="11264" width="31.5703125" style="4" bestFit="1" customWidth="1"/>
    <col min="11265" max="11265" width="39" style="4" customWidth="1"/>
    <col min="11266" max="11266" width="14.42578125" style="4" customWidth="1"/>
    <col min="11267" max="11267" width="10.85546875" style="4" bestFit="1" customWidth="1"/>
    <col min="11268" max="11268" width="22.28515625" style="4" customWidth="1"/>
    <col min="11269" max="11269" width="25.28515625" style="4" customWidth="1"/>
    <col min="11270" max="11270" width="20" style="4" customWidth="1"/>
    <col min="11271" max="11271" width="26.7109375" style="4" customWidth="1"/>
    <col min="11272" max="11519" width="11.42578125" style="4"/>
    <col min="11520" max="11520" width="31.5703125" style="4" bestFit="1" customWidth="1"/>
    <col min="11521" max="11521" width="39" style="4" customWidth="1"/>
    <col min="11522" max="11522" width="14.42578125" style="4" customWidth="1"/>
    <col min="11523" max="11523" width="10.85546875" style="4" bestFit="1" customWidth="1"/>
    <col min="11524" max="11524" width="22.28515625" style="4" customWidth="1"/>
    <col min="11525" max="11525" width="25.28515625" style="4" customWidth="1"/>
    <col min="11526" max="11526" width="20" style="4" customWidth="1"/>
    <col min="11527" max="11527" width="26.7109375" style="4" customWidth="1"/>
    <col min="11528" max="11775" width="11.42578125" style="4"/>
    <col min="11776" max="11776" width="31.5703125" style="4" bestFit="1" customWidth="1"/>
    <col min="11777" max="11777" width="39" style="4" customWidth="1"/>
    <col min="11778" max="11778" width="14.42578125" style="4" customWidth="1"/>
    <col min="11779" max="11779" width="10.85546875" style="4" bestFit="1" customWidth="1"/>
    <col min="11780" max="11780" width="22.28515625" style="4" customWidth="1"/>
    <col min="11781" max="11781" width="25.28515625" style="4" customWidth="1"/>
    <col min="11782" max="11782" width="20" style="4" customWidth="1"/>
    <col min="11783" max="11783" width="26.7109375" style="4" customWidth="1"/>
    <col min="11784" max="12031" width="11.42578125" style="4"/>
    <col min="12032" max="12032" width="31.5703125" style="4" bestFit="1" customWidth="1"/>
    <col min="12033" max="12033" width="39" style="4" customWidth="1"/>
    <col min="12034" max="12034" width="14.42578125" style="4" customWidth="1"/>
    <col min="12035" max="12035" width="10.85546875" style="4" bestFit="1" customWidth="1"/>
    <col min="12036" max="12036" width="22.28515625" style="4" customWidth="1"/>
    <col min="12037" max="12037" width="25.28515625" style="4" customWidth="1"/>
    <col min="12038" max="12038" width="20" style="4" customWidth="1"/>
    <col min="12039" max="12039" width="26.7109375" style="4" customWidth="1"/>
    <col min="12040" max="12287" width="11.42578125" style="4"/>
    <col min="12288" max="12288" width="31.5703125" style="4" bestFit="1" customWidth="1"/>
    <col min="12289" max="12289" width="39" style="4" customWidth="1"/>
    <col min="12290" max="12290" width="14.42578125" style="4" customWidth="1"/>
    <col min="12291" max="12291" width="10.85546875" style="4" bestFit="1" customWidth="1"/>
    <col min="12292" max="12292" width="22.28515625" style="4" customWidth="1"/>
    <col min="12293" max="12293" width="25.28515625" style="4" customWidth="1"/>
    <col min="12294" max="12294" width="20" style="4" customWidth="1"/>
    <col min="12295" max="12295" width="26.7109375" style="4" customWidth="1"/>
    <col min="12296" max="12543" width="11.42578125" style="4"/>
    <col min="12544" max="12544" width="31.5703125" style="4" bestFit="1" customWidth="1"/>
    <col min="12545" max="12545" width="39" style="4" customWidth="1"/>
    <col min="12546" max="12546" width="14.42578125" style="4" customWidth="1"/>
    <col min="12547" max="12547" width="10.85546875" style="4" bestFit="1" customWidth="1"/>
    <col min="12548" max="12548" width="22.28515625" style="4" customWidth="1"/>
    <col min="12549" max="12549" width="25.28515625" style="4" customWidth="1"/>
    <col min="12550" max="12550" width="20" style="4" customWidth="1"/>
    <col min="12551" max="12551" width="26.7109375" style="4" customWidth="1"/>
    <col min="12552" max="12799" width="11.42578125" style="4"/>
    <col min="12800" max="12800" width="31.5703125" style="4" bestFit="1" customWidth="1"/>
    <col min="12801" max="12801" width="39" style="4" customWidth="1"/>
    <col min="12802" max="12802" width="14.42578125" style="4" customWidth="1"/>
    <col min="12803" max="12803" width="10.85546875" style="4" bestFit="1" customWidth="1"/>
    <col min="12804" max="12804" width="22.28515625" style="4" customWidth="1"/>
    <col min="12805" max="12805" width="25.28515625" style="4" customWidth="1"/>
    <col min="12806" max="12806" width="20" style="4" customWidth="1"/>
    <col min="12807" max="12807" width="26.7109375" style="4" customWidth="1"/>
    <col min="12808" max="13055" width="11.42578125" style="4"/>
    <col min="13056" max="13056" width="31.5703125" style="4" bestFit="1" customWidth="1"/>
    <col min="13057" max="13057" width="39" style="4" customWidth="1"/>
    <col min="13058" max="13058" width="14.42578125" style="4" customWidth="1"/>
    <col min="13059" max="13059" width="10.85546875" style="4" bestFit="1" customWidth="1"/>
    <col min="13060" max="13060" width="22.28515625" style="4" customWidth="1"/>
    <col min="13061" max="13061" width="25.28515625" style="4" customWidth="1"/>
    <col min="13062" max="13062" width="20" style="4" customWidth="1"/>
    <col min="13063" max="13063" width="26.7109375" style="4" customWidth="1"/>
    <col min="13064" max="13311" width="11.42578125" style="4"/>
    <col min="13312" max="13312" width="31.5703125" style="4" bestFit="1" customWidth="1"/>
    <col min="13313" max="13313" width="39" style="4" customWidth="1"/>
    <col min="13314" max="13314" width="14.42578125" style="4" customWidth="1"/>
    <col min="13315" max="13315" width="10.85546875" style="4" bestFit="1" customWidth="1"/>
    <col min="13316" max="13316" width="22.28515625" style="4" customWidth="1"/>
    <col min="13317" max="13317" width="25.28515625" style="4" customWidth="1"/>
    <col min="13318" max="13318" width="20" style="4" customWidth="1"/>
    <col min="13319" max="13319" width="26.7109375" style="4" customWidth="1"/>
    <col min="13320" max="13567" width="11.42578125" style="4"/>
    <col min="13568" max="13568" width="31.5703125" style="4" bestFit="1" customWidth="1"/>
    <col min="13569" max="13569" width="39" style="4" customWidth="1"/>
    <col min="13570" max="13570" width="14.42578125" style="4" customWidth="1"/>
    <col min="13571" max="13571" width="10.85546875" style="4" bestFit="1" customWidth="1"/>
    <col min="13572" max="13572" width="22.28515625" style="4" customWidth="1"/>
    <col min="13573" max="13573" width="25.28515625" style="4" customWidth="1"/>
    <col min="13574" max="13574" width="20" style="4" customWidth="1"/>
    <col min="13575" max="13575" width="26.7109375" style="4" customWidth="1"/>
    <col min="13576" max="13823" width="11.42578125" style="4"/>
    <col min="13824" max="13824" width="31.5703125" style="4" bestFit="1" customWidth="1"/>
    <col min="13825" max="13825" width="39" style="4" customWidth="1"/>
    <col min="13826" max="13826" width="14.42578125" style="4" customWidth="1"/>
    <col min="13827" max="13827" width="10.85546875" style="4" bestFit="1" customWidth="1"/>
    <col min="13828" max="13828" width="22.28515625" style="4" customWidth="1"/>
    <col min="13829" max="13829" width="25.28515625" style="4" customWidth="1"/>
    <col min="13830" max="13830" width="20" style="4" customWidth="1"/>
    <col min="13831" max="13831" width="26.7109375" style="4" customWidth="1"/>
    <col min="13832" max="14079" width="11.42578125" style="4"/>
    <col min="14080" max="14080" width="31.5703125" style="4" bestFit="1" customWidth="1"/>
    <col min="14081" max="14081" width="39" style="4" customWidth="1"/>
    <col min="14082" max="14082" width="14.42578125" style="4" customWidth="1"/>
    <col min="14083" max="14083" width="10.85546875" style="4" bestFit="1" customWidth="1"/>
    <col min="14084" max="14084" width="22.28515625" style="4" customWidth="1"/>
    <col min="14085" max="14085" width="25.28515625" style="4" customWidth="1"/>
    <col min="14086" max="14086" width="20" style="4" customWidth="1"/>
    <col min="14087" max="14087" width="26.7109375" style="4" customWidth="1"/>
    <col min="14088" max="14335" width="11.42578125" style="4"/>
    <col min="14336" max="14336" width="31.5703125" style="4" bestFit="1" customWidth="1"/>
    <col min="14337" max="14337" width="39" style="4" customWidth="1"/>
    <col min="14338" max="14338" width="14.42578125" style="4" customWidth="1"/>
    <col min="14339" max="14339" width="10.85546875" style="4" bestFit="1" customWidth="1"/>
    <col min="14340" max="14340" width="22.28515625" style="4" customWidth="1"/>
    <col min="14341" max="14341" width="25.28515625" style="4" customWidth="1"/>
    <col min="14342" max="14342" width="20" style="4" customWidth="1"/>
    <col min="14343" max="14343" width="26.7109375" style="4" customWidth="1"/>
    <col min="14344" max="14591" width="11.42578125" style="4"/>
    <col min="14592" max="14592" width="31.5703125" style="4" bestFit="1" customWidth="1"/>
    <col min="14593" max="14593" width="39" style="4" customWidth="1"/>
    <col min="14594" max="14594" width="14.42578125" style="4" customWidth="1"/>
    <col min="14595" max="14595" width="10.85546875" style="4" bestFit="1" customWidth="1"/>
    <col min="14596" max="14596" width="22.28515625" style="4" customWidth="1"/>
    <col min="14597" max="14597" width="25.28515625" style="4" customWidth="1"/>
    <col min="14598" max="14598" width="20" style="4" customWidth="1"/>
    <col min="14599" max="14599" width="26.7109375" style="4" customWidth="1"/>
    <col min="14600" max="14847" width="11.42578125" style="4"/>
    <col min="14848" max="14848" width="31.5703125" style="4" bestFit="1" customWidth="1"/>
    <col min="14849" max="14849" width="39" style="4" customWidth="1"/>
    <col min="14850" max="14850" width="14.42578125" style="4" customWidth="1"/>
    <col min="14851" max="14851" width="10.85546875" style="4" bestFit="1" customWidth="1"/>
    <col min="14852" max="14852" width="22.28515625" style="4" customWidth="1"/>
    <col min="14853" max="14853" width="25.28515625" style="4" customWidth="1"/>
    <col min="14854" max="14854" width="20" style="4" customWidth="1"/>
    <col min="14855" max="14855" width="26.7109375" style="4" customWidth="1"/>
    <col min="14856" max="15103" width="11.42578125" style="4"/>
    <col min="15104" max="15104" width="31.5703125" style="4" bestFit="1" customWidth="1"/>
    <col min="15105" max="15105" width="39" style="4" customWidth="1"/>
    <col min="15106" max="15106" width="14.42578125" style="4" customWidth="1"/>
    <col min="15107" max="15107" width="10.85546875" style="4" bestFit="1" customWidth="1"/>
    <col min="15108" max="15108" width="22.28515625" style="4" customWidth="1"/>
    <col min="15109" max="15109" width="25.28515625" style="4" customWidth="1"/>
    <col min="15110" max="15110" width="20" style="4" customWidth="1"/>
    <col min="15111" max="15111" width="26.7109375" style="4" customWidth="1"/>
    <col min="15112" max="15359" width="11.42578125" style="4"/>
    <col min="15360" max="15360" width="31.5703125" style="4" bestFit="1" customWidth="1"/>
    <col min="15361" max="15361" width="39" style="4" customWidth="1"/>
    <col min="15362" max="15362" width="14.42578125" style="4" customWidth="1"/>
    <col min="15363" max="15363" width="10.85546875" style="4" bestFit="1" customWidth="1"/>
    <col min="15364" max="15364" width="22.28515625" style="4" customWidth="1"/>
    <col min="15365" max="15365" width="25.28515625" style="4" customWidth="1"/>
    <col min="15366" max="15366" width="20" style="4" customWidth="1"/>
    <col min="15367" max="15367" width="26.7109375" style="4" customWidth="1"/>
    <col min="15368" max="15615" width="11.42578125" style="4"/>
    <col min="15616" max="15616" width="31.5703125" style="4" bestFit="1" customWidth="1"/>
    <col min="15617" max="15617" width="39" style="4" customWidth="1"/>
    <col min="15618" max="15618" width="14.42578125" style="4" customWidth="1"/>
    <col min="15619" max="15619" width="10.85546875" style="4" bestFit="1" customWidth="1"/>
    <col min="15620" max="15620" width="22.28515625" style="4" customWidth="1"/>
    <col min="15621" max="15621" width="25.28515625" style="4" customWidth="1"/>
    <col min="15622" max="15622" width="20" style="4" customWidth="1"/>
    <col min="15623" max="15623" width="26.7109375" style="4" customWidth="1"/>
    <col min="15624" max="15871" width="11.42578125" style="4"/>
    <col min="15872" max="15872" width="31.5703125" style="4" bestFit="1" customWidth="1"/>
    <col min="15873" max="15873" width="39" style="4" customWidth="1"/>
    <col min="15874" max="15874" width="14.42578125" style="4" customWidth="1"/>
    <col min="15875" max="15875" width="10.85546875" style="4" bestFit="1" customWidth="1"/>
    <col min="15876" max="15876" width="22.28515625" style="4" customWidth="1"/>
    <col min="15877" max="15877" width="25.28515625" style="4" customWidth="1"/>
    <col min="15878" max="15878" width="20" style="4" customWidth="1"/>
    <col min="15879" max="15879" width="26.7109375" style="4" customWidth="1"/>
    <col min="15880" max="16127" width="11.42578125" style="4"/>
    <col min="16128" max="16128" width="31.5703125" style="4" bestFit="1" customWidth="1"/>
    <col min="16129" max="16129" width="39" style="4" customWidth="1"/>
    <col min="16130" max="16130" width="14.42578125" style="4" customWidth="1"/>
    <col min="16131" max="16131" width="10.85546875" style="4" bestFit="1" customWidth="1"/>
    <col min="16132" max="16132" width="22.28515625" style="4" customWidth="1"/>
    <col min="16133" max="16133" width="25.28515625" style="4" customWidth="1"/>
    <col min="16134" max="16134" width="20" style="4" customWidth="1"/>
    <col min="16135" max="16135" width="26.7109375" style="4" customWidth="1"/>
    <col min="16136" max="16384" width="11.42578125" style="4"/>
  </cols>
  <sheetData>
    <row r="1" spans="1:7" s="156" customFormat="1" ht="83.25" customHeight="1" thickTop="1" thickBot="1" x14ac:dyDescent="0.3">
      <c r="A1" s="223" t="s">
        <v>0</v>
      </c>
      <c r="B1" s="223" t="s">
        <v>61</v>
      </c>
      <c r="C1" s="223" t="s">
        <v>62</v>
      </c>
      <c r="D1" s="227" t="s">
        <v>63</v>
      </c>
      <c r="E1" s="230" t="s">
        <v>64</v>
      </c>
      <c r="F1" s="231"/>
      <c r="G1" s="232"/>
    </row>
    <row r="2" spans="1:7" s="156" customFormat="1" ht="15" customHeight="1" thickTop="1" x14ac:dyDescent="0.25">
      <c r="A2" s="224"/>
      <c r="B2" s="226"/>
      <c r="C2" s="224"/>
      <c r="D2" s="228"/>
      <c r="E2" s="233" t="s">
        <v>65</v>
      </c>
      <c r="F2" s="234"/>
      <c r="G2" s="237" t="s">
        <v>66</v>
      </c>
    </row>
    <row r="3" spans="1:7" s="156" customFormat="1" ht="15" customHeight="1" x14ac:dyDescent="0.25">
      <c r="A3" s="224"/>
      <c r="B3" s="226"/>
      <c r="C3" s="224"/>
      <c r="D3" s="228"/>
      <c r="E3" s="233"/>
      <c r="F3" s="234"/>
      <c r="G3" s="238"/>
    </row>
    <row r="4" spans="1:7" s="156" customFormat="1" ht="15" customHeight="1" x14ac:dyDescent="0.25">
      <c r="A4" s="224"/>
      <c r="B4" s="226"/>
      <c r="C4" s="224"/>
      <c r="D4" s="228"/>
      <c r="E4" s="233"/>
      <c r="F4" s="234"/>
      <c r="G4" s="238"/>
    </row>
    <row r="5" spans="1:7" s="156" customFormat="1" ht="15" customHeight="1" x14ac:dyDescent="0.25">
      <c r="A5" s="224"/>
      <c r="B5" s="226"/>
      <c r="C5" s="224"/>
      <c r="D5" s="228"/>
      <c r="E5" s="233"/>
      <c r="F5" s="234"/>
      <c r="G5" s="238"/>
    </row>
    <row r="6" spans="1:7" s="156" customFormat="1" ht="15" customHeight="1" x14ac:dyDescent="0.25">
      <c r="A6" s="224"/>
      <c r="B6" s="226"/>
      <c r="C6" s="224"/>
      <c r="D6" s="228"/>
      <c r="E6" s="233"/>
      <c r="F6" s="234"/>
      <c r="G6" s="238"/>
    </row>
    <row r="7" spans="1:7" s="156" customFormat="1" ht="15" customHeight="1" x14ac:dyDescent="0.25">
      <c r="A7" s="224"/>
      <c r="B7" s="226"/>
      <c r="C7" s="224"/>
      <c r="D7" s="228"/>
      <c r="E7" s="233"/>
      <c r="F7" s="234"/>
      <c r="G7" s="238"/>
    </row>
    <row r="8" spans="1:7" s="156" customFormat="1" ht="15" customHeight="1" x14ac:dyDescent="0.25">
      <c r="A8" s="224"/>
      <c r="B8" s="226"/>
      <c r="C8" s="224"/>
      <c r="D8" s="228"/>
      <c r="E8" s="233"/>
      <c r="F8" s="234"/>
      <c r="G8" s="238"/>
    </row>
    <row r="9" spans="1:7" s="156" customFormat="1" ht="15.75" customHeight="1" thickBot="1" x14ac:dyDescent="0.3">
      <c r="A9" s="224"/>
      <c r="B9" s="226"/>
      <c r="C9" s="224"/>
      <c r="D9" s="228"/>
      <c r="E9" s="235"/>
      <c r="F9" s="236"/>
      <c r="G9" s="239"/>
    </row>
    <row r="10" spans="1:7" s="156" customFormat="1" ht="57.75" customHeight="1" thickTop="1" thickBot="1" x14ac:dyDescent="0.3">
      <c r="A10" s="225"/>
      <c r="B10" s="225"/>
      <c r="C10" s="224"/>
      <c r="D10" s="229"/>
      <c r="E10" s="240" t="s">
        <v>67</v>
      </c>
      <c r="F10" s="241"/>
      <c r="G10" s="242" t="s">
        <v>211</v>
      </c>
    </row>
    <row r="11" spans="1:7" s="156" customFormat="1" ht="15.75" thickBot="1" x14ac:dyDescent="0.3">
      <c r="A11" s="173"/>
      <c r="B11" s="173"/>
      <c r="C11" s="225"/>
      <c r="D11" s="173" t="s">
        <v>68</v>
      </c>
      <c r="E11" s="174" t="s">
        <v>69</v>
      </c>
      <c r="F11" s="175" t="s">
        <v>70</v>
      </c>
      <c r="G11" s="243"/>
    </row>
    <row r="12" spans="1:7" ht="15.75" thickBot="1" x14ac:dyDescent="0.3">
      <c r="A12" s="49" t="s">
        <v>194</v>
      </c>
      <c r="B12" s="50" t="s">
        <v>195</v>
      </c>
      <c r="C12" s="6"/>
      <c r="D12" s="2"/>
      <c r="E12" s="3"/>
      <c r="F12" s="3"/>
      <c r="G12" s="5"/>
    </row>
    <row r="13" spans="1:7" ht="15.75" thickBot="1" x14ac:dyDescent="0.3">
      <c r="A13" s="49" t="s">
        <v>194</v>
      </c>
      <c r="B13" s="50" t="s">
        <v>196</v>
      </c>
      <c r="C13" s="2"/>
      <c r="D13" s="2"/>
      <c r="E13" s="3"/>
      <c r="F13" s="3"/>
      <c r="G13" s="5"/>
    </row>
    <row r="14" spans="1:7" ht="15.75" thickBot="1" x14ac:dyDescent="0.3">
      <c r="A14" s="49" t="s">
        <v>194</v>
      </c>
      <c r="B14" s="50" t="s">
        <v>197</v>
      </c>
      <c r="C14" s="2"/>
      <c r="D14" s="2"/>
      <c r="E14" s="3"/>
      <c r="F14" s="3"/>
      <c r="G14" s="5"/>
    </row>
    <row r="15" spans="1:7" ht="15.75" thickBot="1" x14ac:dyDescent="0.3">
      <c r="A15" s="49" t="s">
        <v>194</v>
      </c>
      <c r="B15" s="50" t="s">
        <v>198</v>
      </c>
      <c r="C15" s="2"/>
      <c r="D15" s="2"/>
      <c r="E15" s="3"/>
      <c r="F15" s="3"/>
      <c r="G15" s="5"/>
    </row>
    <row r="16" spans="1:7" ht="15.75" thickBot="1" x14ac:dyDescent="0.3">
      <c r="A16" s="221" t="s">
        <v>199</v>
      </c>
      <c r="B16" s="222"/>
      <c r="C16" s="22"/>
      <c r="D16" s="8">
        <f>+E16/G16</f>
        <v>0</v>
      </c>
      <c r="E16" s="9">
        <f>SUM(E12:E15)</f>
        <v>0</v>
      </c>
      <c r="F16" s="9">
        <f>SUM(F12:F15)</f>
        <v>0</v>
      </c>
      <c r="G16" s="9">
        <v>1195</v>
      </c>
    </row>
    <row r="17" spans="1:7" ht="15.75" thickBot="1" x14ac:dyDescent="0.3">
      <c r="A17" s="49" t="s">
        <v>200</v>
      </c>
      <c r="B17" s="50" t="s">
        <v>201</v>
      </c>
      <c r="C17" s="16"/>
      <c r="D17" s="2"/>
      <c r="E17" s="3"/>
      <c r="F17" s="3"/>
      <c r="G17" s="5"/>
    </row>
    <row r="18" spans="1:7" ht="15.75" thickBot="1" x14ac:dyDescent="0.3">
      <c r="A18" s="49" t="s">
        <v>200</v>
      </c>
      <c r="B18" s="50" t="s">
        <v>202</v>
      </c>
      <c r="C18" s="16"/>
      <c r="D18" s="2"/>
      <c r="E18" s="3"/>
      <c r="F18" s="3"/>
      <c r="G18" s="5"/>
    </row>
    <row r="19" spans="1:7" ht="15.75" thickBot="1" x14ac:dyDescent="0.3">
      <c r="A19" s="49" t="s">
        <v>200</v>
      </c>
      <c r="B19" s="50" t="s">
        <v>203</v>
      </c>
      <c r="C19" s="16"/>
      <c r="D19" s="2"/>
      <c r="E19" s="3"/>
      <c r="F19" s="3"/>
      <c r="G19" s="5"/>
    </row>
    <row r="20" spans="1:7" ht="15.75" thickBot="1" x14ac:dyDescent="0.3">
      <c r="A20" s="49" t="s">
        <v>200</v>
      </c>
      <c r="B20" s="50" t="s">
        <v>204</v>
      </c>
      <c r="C20" s="16"/>
      <c r="D20" s="2"/>
      <c r="E20" s="3"/>
      <c r="F20" s="3"/>
      <c r="G20" s="5"/>
    </row>
    <row r="21" spans="1:7" ht="15.75" thickBot="1" x14ac:dyDescent="0.3">
      <c r="A21" s="221" t="s">
        <v>205</v>
      </c>
      <c r="B21" s="222"/>
      <c r="C21" s="22"/>
      <c r="D21" s="8">
        <f>+E21/G21</f>
        <v>0</v>
      </c>
      <c r="E21" s="9">
        <f>SUM(E17:E20)</f>
        <v>0</v>
      </c>
      <c r="F21" s="9">
        <f>SUM(F17:F20)</f>
        <v>0</v>
      </c>
      <c r="G21" s="9">
        <v>1416</v>
      </c>
    </row>
    <row r="22" spans="1:7" ht="15.75" customHeight="1" x14ac:dyDescent="0.25">
      <c r="A22"/>
      <c r="B22" s="10" t="s">
        <v>193</v>
      </c>
      <c r="C22" s="10"/>
      <c r="D22" s="11"/>
      <c r="E22" s="12"/>
      <c r="F22" s="12"/>
      <c r="G22" s="12"/>
    </row>
    <row r="23" spans="1:7" x14ac:dyDescent="0.25">
      <c r="C23" s="13"/>
      <c r="D23" s="13"/>
    </row>
  </sheetData>
  <mergeCells count="11">
    <mergeCell ref="D1:D10"/>
    <mergeCell ref="E1:G1"/>
    <mergeCell ref="E2:F9"/>
    <mergeCell ref="G2:G9"/>
    <mergeCell ref="E10:F10"/>
    <mergeCell ref="G10:G11"/>
    <mergeCell ref="A16:B16"/>
    <mergeCell ref="A21:B21"/>
    <mergeCell ref="A1:A10"/>
    <mergeCell ref="B1:B10"/>
    <mergeCell ref="C1:C11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23"/>
  <sheetViews>
    <sheetView zoomScale="80" zoomScaleNormal="80" workbookViewId="0">
      <pane xSplit="2" ySplit="11" topLeftCell="C12" activePane="bottomRight" state="frozen"/>
      <selection activeCell="E27" sqref="E27"/>
      <selection pane="topRight" activeCell="E27" sqref="E27"/>
      <selection pane="bottomLeft" activeCell="E27" sqref="E27"/>
      <selection pane="bottomRight" activeCell="C12" sqref="C12"/>
    </sheetView>
  </sheetViews>
  <sheetFormatPr baseColWidth="10" defaultRowHeight="14.25" x14ac:dyDescent="0.2"/>
  <cols>
    <col min="1" max="1" width="26" style="15" bestFit="1" customWidth="1"/>
    <col min="2" max="2" width="50.28515625" style="15" bestFit="1" customWidth="1"/>
    <col min="3" max="3" width="14.42578125" style="19" customWidth="1"/>
    <col min="4" max="4" width="11.5703125" style="19" bestFit="1" customWidth="1"/>
    <col min="5" max="5" width="7.42578125" style="35" customWidth="1"/>
    <col min="6" max="6" width="9.85546875" style="35" bestFit="1" customWidth="1"/>
    <col min="7" max="7" width="8" style="35" bestFit="1" customWidth="1"/>
    <col min="8" max="8" width="6.5703125" style="35" bestFit="1" customWidth="1"/>
    <col min="9" max="9" width="6.7109375" style="35" bestFit="1" customWidth="1"/>
    <col min="10" max="10" width="6.42578125" style="35" bestFit="1" customWidth="1"/>
    <col min="11" max="11" width="6.28515625" style="35" bestFit="1" customWidth="1"/>
    <col min="12" max="12" width="8.7109375" style="35" bestFit="1" customWidth="1"/>
    <col min="13" max="13" width="8.5703125" style="35" bestFit="1" customWidth="1"/>
    <col min="14" max="15" width="8.7109375" style="35" bestFit="1" customWidth="1"/>
    <col min="16" max="16" width="8.140625" style="35" bestFit="1" customWidth="1"/>
    <col min="17" max="17" width="8.5703125" style="35" bestFit="1" customWidth="1"/>
    <col min="18" max="18" width="7.42578125" style="35" bestFit="1" customWidth="1"/>
    <col min="19" max="19" width="9.85546875" style="35" bestFit="1" customWidth="1"/>
    <col min="20" max="20" width="8" style="35" bestFit="1" customWidth="1"/>
    <col min="21" max="21" width="6.5703125" style="35" bestFit="1" customWidth="1"/>
    <col min="22" max="22" width="6.7109375" style="35" bestFit="1" customWidth="1"/>
    <col min="23" max="23" width="6.5703125" style="35" bestFit="1" customWidth="1"/>
    <col min="24" max="24" width="6.28515625" style="35" bestFit="1" customWidth="1"/>
    <col min="25" max="25" width="8.7109375" style="35" bestFit="1" customWidth="1"/>
    <col min="26" max="26" width="8.5703125" style="35" bestFit="1" customWidth="1"/>
    <col min="27" max="28" width="8.7109375" style="35" bestFit="1" customWidth="1"/>
    <col min="29" max="29" width="8" style="35" bestFit="1" customWidth="1"/>
    <col min="30" max="30" width="8.5703125" style="35" bestFit="1" customWidth="1"/>
    <col min="31" max="16384" width="11.42578125" style="19"/>
  </cols>
  <sheetData>
    <row r="1" spans="1:30" s="176" customFormat="1" ht="73.5" customHeight="1" thickTop="1" thickBot="1" x14ac:dyDescent="0.25">
      <c r="A1" s="244" t="s">
        <v>0</v>
      </c>
      <c r="B1" s="247" t="s">
        <v>61</v>
      </c>
      <c r="C1" s="247" t="s">
        <v>62</v>
      </c>
      <c r="D1" s="251" t="s">
        <v>63</v>
      </c>
      <c r="E1" s="254" t="s">
        <v>71</v>
      </c>
      <c r="F1" s="255"/>
      <c r="G1" s="255"/>
      <c r="H1" s="255"/>
      <c r="I1" s="255"/>
      <c r="J1" s="255"/>
      <c r="K1" s="255"/>
      <c r="L1" s="255"/>
      <c r="M1" s="255"/>
      <c r="N1" s="255"/>
      <c r="O1" s="255"/>
      <c r="P1" s="255"/>
      <c r="Q1" s="255"/>
      <c r="R1" s="255"/>
      <c r="S1" s="255"/>
      <c r="T1" s="255"/>
      <c r="U1" s="255"/>
      <c r="V1" s="255"/>
      <c r="W1" s="255"/>
      <c r="X1" s="255"/>
      <c r="Y1" s="255"/>
      <c r="Z1" s="255"/>
      <c r="AA1" s="255"/>
      <c r="AB1" s="255"/>
      <c r="AC1" s="255"/>
      <c r="AD1" s="255"/>
    </row>
    <row r="2" spans="1:30" s="176" customFormat="1" ht="15" customHeight="1" x14ac:dyDescent="0.2">
      <c r="A2" s="245"/>
      <c r="B2" s="248"/>
      <c r="C2" s="250"/>
      <c r="D2" s="252"/>
      <c r="E2" s="256" t="s">
        <v>65</v>
      </c>
      <c r="F2" s="257"/>
      <c r="G2" s="257"/>
      <c r="H2" s="257"/>
      <c r="I2" s="257"/>
      <c r="J2" s="257"/>
      <c r="K2" s="257"/>
      <c r="L2" s="257"/>
      <c r="M2" s="257"/>
      <c r="N2" s="257"/>
      <c r="O2" s="257"/>
      <c r="P2" s="257"/>
      <c r="Q2" s="257"/>
      <c r="R2" s="256" t="s">
        <v>66</v>
      </c>
      <c r="S2" s="257"/>
      <c r="T2" s="257"/>
      <c r="U2" s="257"/>
      <c r="V2" s="257"/>
      <c r="W2" s="257"/>
      <c r="X2" s="257"/>
      <c r="Y2" s="257"/>
      <c r="Z2" s="257"/>
      <c r="AA2" s="257"/>
      <c r="AB2" s="257"/>
      <c r="AC2" s="257"/>
      <c r="AD2" s="262"/>
    </row>
    <row r="3" spans="1:30" s="176" customFormat="1" ht="15" customHeight="1" x14ac:dyDescent="0.2">
      <c r="A3" s="245"/>
      <c r="B3" s="248"/>
      <c r="C3" s="250"/>
      <c r="D3" s="252"/>
      <c r="E3" s="258"/>
      <c r="F3" s="259"/>
      <c r="G3" s="259"/>
      <c r="H3" s="259"/>
      <c r="I3" s="259"/>
      <c r="J3" s="259"/>
      <c r="K3" s="259"/>
      <c r="L3" s="259"/>
      <c r="M3" s="259"/>
      <c r="N3" s="259"/>
      <c r="O3" s="259"/>
      <c r="P3" s="259"/>
      <c r="Q3" s="259"/>
      <c r="R3" s="258"/>
      <c r="S3" s="259"/>
      <c r="T3" s="259"/>
      <c r="U3" s="259"/>
      <c r="V3" s="259"/>
      <c r="W3" s="259"/>
      <c r="X3" s="259"/>
      <c r="Y3" s="259"/>
      <c r="Z3" s="259"/>
      <c r="AA3" s="259"/>
      <c r="AB3" s="259"/>
      <c r="AC3" s="259"/>
      <c r="AD3" s="263"/>
    </row>
    <row r="4" spans="1:30" s="176" customFormat="1" ht="15" customHeight="1" x14ac:dyDescent="0.2">
      <c r="A4" s="245"/>
      <c r="B4" s="248"/>
      <c r="C4" s="250"/>
      <c r="D4" s="252"/>
      <c r="E4" s="258"/>
      <c r="F4" s="259"/>
      <c r="G4" s="259"/>
      <c r="H4" s="259"/>
      <c r="I4" s="259"/>
      <c r="J4" s="259"/>
      <c r="K4" s="259"/>
      <c r="L4" s="259"/>
      <c r="M4" s="259"/>
      <c r="N4" s="259"/>
      <c r="O4" s="259"/>
      <c r="P4" s="259"/>
      <c r="Q4" s="259"/>
      <c r="R4" s="258"/>
      <c r="S4" s="259"/>
      <c r="T4" s="259"/>
      <c r="U4" s="259"/>
      <c r="V4" s="259"/>
      <c r="W4" s="259"/>
      <c r="X4" s="259"/>
      <c r="Y4" s="259"/>
      <c r="Z4" s="259"/>
      <c r="AA4" s="259"/>
      <c r="AB4" s="259"/>
      <c r="AC4" s="259"/>
      <c r="AD4" s="263"/>
    </row>
    <row r="5" spans="1:30" s="176" customFormat="1" ht="15" customHeight="1" x14ac:dyDescent="0.2">
      <c r="A5" s="245"/>
      <c r="B5" s="248"/>
      <c r="C5" s="250"/>
      <c r="D5" s="252"/>
      <c r="E5" s="258"/>
      <c r="F5" s="259"/>
      <c r="G5" s="259"/>
      <c r="H5" s="259"/>
      <c r="I5" s="259"/>
      <c r="J5" s="259"/>
      <c r="K5" s="259"/>
      <c r="L5" s="259"/>
      <c r="M5" s="259"/>
      <c r="N5" s="259"/>
      <c r="O5" s="259"/>
      <c r="P5" s="259"/>
      <c r="Q5" s="259"/>
      <c r="R5" s="258"/>
      <c r="S5" s="259"/>
      <c r="T5" s="259"/>
      <c r="U5" s="259"/>
      <c r="V5" s="259"/>
      <c r="W5" s="259"/>
      <c r="X5" s="259"/>
      <c r="Y5" s="259"/>
      <c r="Z5" s="259"/>
      <c r="AA5" s="259"/>
      <c r="AB5" s="259"/>
      <c r="AC5" s="259"/>
      <c r="AD5" s="263"/>
    </row>
    <row r="6" spans="1:30" s="176" customFormat="1" ht="15" customHeight="1" x14ac:dyDescent="0.2">
      <c r="A6" s="245"/>
      <c r="B6" s="248"/>
      <c r="C6" s="250"/>
      <c r="D6" s="252"/>
      <c r="E6" s="258"/>
      <c r="F6" s="259"/>
      <c r="G6" s="259"/>
      <c r="H6" s="259"/>
      <c r="I6" s="259"/>
      <c r="J6" s="259"/>
      <c r="K6" s="259"/>
      <c r="L6" s="259"/>
      <c r="M6" s="259"/>
      <c r="N6" s="259"/>
      <c r="O6" s="259"/>
      <c r="P6" s="259"/>
      <c r="Q6" s="259"/>
      <c r="R6" s="258"/>
      <c r="S6" s="259"/>
      <c r="T6" s="259"/>
      <c r="U6" s="259"/>
      <c r="V6" s="259"/>
      <c r="W6" s="259"/>
      <c r="X6" s="259"/>
      <c r="Y6" s="259"/>
      <c r="Z6" s="259"/>
      <c r="AA6" s="259"/>
      <c r="AB6" s="259"/>
      <c r="AC6" s="259"/>
      <c r="AD6" s="263"/>
    </row>
    <row r="7" spans="1:30" s="176" customFormat="1" ht="15" customHeight="1" x14ac:dyDescent="0.2">
      <c r="A7" s="245"/>
      <c r="B7" s="248"/>
      <c r="C7" s="250"/>
      <c r="D7" s="252"/>
      <c r="E7" s="258"/>
      <c r="F7" s="259"/>
      <c r="G7" s="259"/>
      <c r="H7" s="259"/>
      <c r="I7" s="259"/>
      <c r="J7" s="259"/>
      <c r="K7" s="259"/>
      <c r="L7" s="259"/>
      <c r="M7" s="259"/>
      <c r="N7" s="259"/>
      <c r="O7" s="259"/>
      <c r="P7" s="259"/>
      <c r="Q7" s="259"/>
      <c r="R7" s="258"/>
      <c r="S7" s="259"/>
      <c r="T7" s="259"/>
      <c r="U7" s="259"/>
      <c r="V7" s="259"/>
      <c r="W7" s="259"/>
      <c r="X7" s="259"/>
      <c r="Y7" s="259"/>
      <c r="Z7" s="259"/>
      <c r="AA7" s="259"/>
      <c r="AB7" s="259"/>
      <c r="AC7" s="259"/>
      <c r="AD7" s="263"/>
    </row>
    <row r="8" spans="1:30" s="176" customFormat="1" ht="15" customHeight="1" x14ac:dyDescent="0.2">
      <c r="A8" s="245"/>
      <c r="B8" s="248"/>
      <c r="C8" s="250"/>
      <c r="D8" s="252"/>
      <c r="E8" s="258"/>
      <c r="F8" s="259"/>
      <c r="G8" s="259"/>
      <c r="H8" s="259"/>
      <c r="I8" s="259"/>
      <c r="J8" s="259"/>
      <c r="K8" s="259"/>
      <c r="L8" s="259"/>
      <c r="M8" s="259"/>
      <c r="N8" s="259"/>
      <c r="O8" s="259"/>
      <c r="P8" s="259"/>
      <c r="Q8" s="259"/>
      <c r="R8" s="258"/>
      <c r="S8" s="259"/>
      <c r="T8" s="259"/>
      <c r="U8" s="259"/>
      <c r="V8" s="259"/>
      <c r="W8" s="259"/>
      <c r="X8" s="259"/>
      <c r="Y8" s="259"/>
      <c r="Z8" s="259"/>
      <c r="AA8" s="259"/>
      <c r="AB8" s="259"/>
      <c r="AC8" s="259"/>
      <c r="AD8" s="263"/>
    </row>
    <row r="9" spans="1:30" s="176" customFormat="1" ht="15.75" customHeight="1" thickBot="1" x14ac:dyDescent="0.25">
      <c r="A9" s="245"/>
      <c r="B9" s="248"/>
      <c r="C9" s="250"/>
      <c r="D9" s="252"/>
      <c r="E9" s="260"/>
      <c r="F9" s="261"/>
      <c r="G9" s="261"/>
      <c r="H9" s="261"/>
      <c r="I9" s="261"/>
      <c r="J9" s="261"/>
      <c r="K9" s="261"/>
      <c r="L9" s="261"/>
      <c r="M9" s="261"/>
      <c r="N9" s="261"/>
      <c r="O9" s="261"/>
      <c r="P9" s="261"/>
      <c r="Q9" s="261"/>
      <c r="R9" s="260"/>
      <c r="S9" s="261"/>
      <c r="T9" s="261"/>
      <c r="U9" s="261"/>
      <c r="V9" s="261"/>
      <c r="W9" s="261"/>
      <c r="X9" s="261"/>
      <c r="Y9" s="261"/>
      <c r="Z9" s="261"/>
      <c r="AA9" s="261"/>
      <c r="AB9" s="261"/>
      <c r="AC9" s="261"/>
      <c r="AD9" s="264"/>
    </row>
    <row r="10" spans="1:30" s="176" customFormat="1" ht="57.75" customHeight="1" thickBot="1" x14ac:dyDescent="0.25">
      <c r="A10" s="246"/>
      <c r="B10" s="249"/>
      <c r="C10" s="250"/>
      <c r="D10" s="253"/>
      <c r="E10" s="265" t="s">
        <v>72</v>
      </c>
      <c r="F10" s="265"/>
      <c r="G10" s="265"/>
      <c r="H10" s="265"/>
      <c r="I10" s="265"/>
      <c r="J10" s="265"/>
      <c r="K10" s="265"/>
      <c r="L10" s="265"/>
      <c r="M10" s="265"/>
      <c r="N10" s="265"/>
      <c r="O10" s="265"/>
      <c r="P10" s="265"/>
      <c r="Q10" s="265"/>
      <c r="R10" s="266" t="s">
        <v>73</v>
      </c>
      <c r="S10" s="265"/>
      <c r="T10" s="265"/>
      <c r="U10" s="265"/>
      <c r="V10" s="265"/>
      <c r="W10" s="265"/>
      <c r="X10" s="265"/>
      <c r="Y10" s="265"/>
      <c r="Z10" s="265"/>
      <c r="AA10" s="265"/>
      <c r="AB10" s="265"/>
      <c r="AC10" s="265"/>
      <c r="AD10" s="267"/>
    </row>
    <row r="11" spans="1:30" s="176" customFormat="1" ht="22.5" thickBot="1" x14ac:dyDescent="0.25">
      <c r="A11" s="177"/>
      <c r="B11" s="177"/>
      <c r="C11" s="249"/>
      <c r="D11" s="178" t="s">
        <v>68</v>
      </c>
      <c r="E11" s="179" t="s">
        <v>74</v>
      </c>
      <c r="F11" s="179" t="s">
        <v>75</v>
      </c>
      <c r="G11" s="179" t="s">
        <v>76</v>
      </c>
      <c r="H11" s="179" t="s">
        <v>77</v>
      </c>
      <c r="I11" s="179" t="s">
        <v>78</v>
      </c>
      <c r="J11" s="179" t="s">
        <v>79</v>
      </c>
      <c r="K11" s="179" t="s">
        <v>80</v>
      </c>
      <c r="L11" s="179" t="s">
        <v>81</v>
      </c>
      <c r="M11" s="179" t="s">
        <v>82</v>
      </c>
      <c r="N11" s="179" t="s">
        <v>83</v>
      </c>
      <c r="O11" s="179" t="s">
        <v>84</v>
      </c>
      <c r="P11" s="179" t="s">
        <v>85</v>
      </c>
      <c r="Q11" s="179" t="s">
        <v>86</v>
      </c>
      <c r="R11" s="179" t="s">
        <v>74</v>
      </c>
      <c r="S11" s="179" t="s">
        <v>75</v>
      </c>
      <c r="T11" s="179" t="s">
        <v>76</v>
      </c>
      <c r="U11" s="179" t="s">
        <v>77</v>
      </c>
      <c r="V11" s="179" t="s">
        <v>78</v>
      </c>
      <c r="W11" s="179" t="s">
        <v>79</v>
      </c>
      <c r="X11" s="179" t="s">
        <v>80</v>
      </c>
      <c r="Y11" s="179" t="s">
        <v>81</v>
      </c>
      <c r="Z11" s="179" t="s">
        <v>82</v>
      </c>
      <c r="AA11" s="179" t="s">
        <v>83</v>
      </c>
      <c r="AB11" s="179" t="s">
        <v>84</v>
      </c>
      <c r="AC11" s="179" t="s">
        <v>85</v>
      </c>
      <c r="AD11" s="179" t="s">
        <v>86</v>
      </c>
    </row>
    <row r="12" spans="1:30" ht="15" thickBot="1" x14ac:dyDescent="0.25">
      <c r="A12" s="49" t="s">
        <v>194</v>
      </c>
      <c r="B12" s="50" t="s">
        <v>195</v>
      </c>
      <c r="C12" s="21"/>
      <c r="D12" s="16"/>
      <c r="E12" s="17">
        <f>IFERROR(VLOOKUP(B12,'[1]NUM3.1'!$H$3:$L$72,2,FALSE),0)</f>
        <v>0</v>
      </c>
      <c r="F12" s="17">
        <f>IFERROR(VLOOKUP(B12,'[1]NUM3.1'!$H$3:$L$72,3,FALSE),0)</f>
        <v>1</v>
      </c>
      <c r="G12" s="17">
        <f>IFERROR(VLOOKUP(B12,'[1]NUM3.1'!$H$3:$L$72,4,FALSE),0)</f>
        <v>0</v>
      </c>
      <c r="H12" s="20"/>
      <c r="I12" s="20"/>
      <c r="J12" s="20"/>
      <c r="K12" s="20"/>
      <c r="L12" s="20"/>
      <c r="M12" s="20"/>
      <c r="N12" s="20"/>
      <c r="O12" s="20"/>
      <c r="P12" s="20"/>
      <c r="Q12" s="18">
        <f>SUM(E12:P12)</f>
        <v>1</v>
      </c>
      <c r="R12" s="17">
        <f>IFERROR(VLOOKUP(B12,'[1]DEN3.1'!$H$3:$L$72,2,FALSE),0)</f>
        <v>0</v>
      </c>
      <c r="S12" s="17">
        <f>IFERROR(VLOOKUP(B12,'[1]DEN3.1'!$H$3:$L$72,3,FALSE),0)</f>
        <v>1</v>
      </c>
      <c r="T12" s="17">
        <f>IFERROR(VLOOKUP(B12,'[1]DEN3.1'!$H$3:$L$72,4,FALSE),0)</f>
        <v>0</v>
      </c>
      <c r="U12" s="17"/>
      <c r="V12" s="17"/>
      <c r="W12" s="17"/>
      <c r="X12" s="17"/>
      <c r="Y12" s="17"/>
      <c r="Z12" s="20"/>
      <c r="AA12" s="20"/>
      <c r="AB12" s="20"/>
      <c r="AC12" s="20"/>
      <c r="AD12" s="18">
        <f t="shared" ref="AD12:AD20" si="0">SUM(R12:AC12)</f>
        <v>1</v>
      </c>
    </row>
    <row r="13" spans="1:30" ht="15" thickBot="1" x14ac:dyDescent="0.25">
      <c r="A13" s="49" t="s">
        <v>194</v>
      </c>
      <c r="B13" s="50" t="s">
        <v>196</v>
      </c>
      <c r="C13" s="16"/>
      <c r="D13" s="16"/>
      <c r="E13" s="17">
        <f>IFERROR(VLOOKUP(B13,'[1]NUM3.1'!$H$3:$L$72,2,FALSE),0)</f>
        <v>0</v>
      </c>
      <c r="F13" s="17">
        <f>IFERROR(VLOOKUP(B13,'[1]NUM3.1'!$H$3:$L$72,3,FALSE),0)</f>
        <v>0</v>
      </c>
      <c r="G13" s="17">
        <f>IFERROR(VLOOKUP(B13,'[1]NUM3.1'!$H$3:$L$72,4,FALSE),0)</f>
        <v>0</v>
      </c>
      <c r="H13" s="20"/>
      <c r="I13" s="20"/>
      <c r="J13" s="20"/>
      <c r="K13" s="20"/>
      <c r="L13" s="20"/>
      <c r="M13" s="20"/>
      <c r="N13" s="20"/>
      <c r="O13" s="20"/>
      <c r="P13" s="20"/>
      <c r="Q13" s="18">
        <f t="shared" ref="Q13:Q20" si="1">SUM(E13:P13)</f>
        <v>0</v>
      </c>
      <c r="R13" s="17">
        <f>IFERROR(VLOOKUP(B13,'[1]DEN3.1'!$H$3:$L$72,2,FALSE),0)</f>
        <v>0</v>
      </c>
      <c r="S13" s="17">
        <f>IFERROR(VLOOKUP(B13,'[1]DEN3.1'!$H$3:$L$72,3,FALSE),0)</f>
        <v>2</v>
      </c>
      <c r="T13" s="17">
        <f>IFERROR(VLOOKUP(B13,'[1]DEN3.1'!$H$3:$L$72,4,FALSE),0)</f>
        <v>0</v>
      </c>
      <c r="U13" s="17"/>
      <c r="V13" s="17"/>
      <c r="W13" s="17"/>
      <c r="X13" s="17"/>
      <c r="Y13" s="17"/>
      <c r="Z13" s="20"/>
      <c r="AA13" s="20"/>
      <c r="AB13" s="20"/>
      <c r="AC13" s="20"/>
      <c r="AD13" s="18">
        <f t="shared" si="0"/>
        <v>2</v>
      </c>
    </row>
    <row r="14" spans="1:30" ht="15" thickBot="1" x14ac:dyDescent="0.25">
      <c r="A14" s="49" t="s">
        <v>194</v>
      </c>
      <c r="B14" s="50" t="s">
        <v>197</v>
      </c>
      <c r="C14" s="16"/>
      <c r="D14" s="16"/>
      <c r="E14" s="17">
        <f>IFERROR(VLOOKUP(B14,'[1]NUM3.1'!$H$3:$L$72,2,FALSE),0)</f>
        <v>0</v>
      </c>
      <c r="F14" s="17">
        <f>IFERROR(VLOOKUP(B14,'[1]NUM3.1'!$H$3:$L$72,3,FALSE),0)</f>
        <v>3</v>
      </c>
      <c r="G14" s="17">
        <f>IFERROR(VLOOKUP(B14,'[1]NUM3.1'!$H$3:$L$72,4,FALSE),0)</f>
        <v>0</v>
      </c>
      <c r="H14" s="20"/>
      <c r="I14" s="20"/>
      <c r="J14" s="20"/>
      <c r="K14" s="20"/>
      <c r="L14" s="20"/>
      <c r="M14" s="20"/>
      <c r="N14" s="20"/>
      <c r="O14" s="20"/>
      <c r="P14" s="20"/>
      <c r="Q14" s="18">
        <f t="shared" si="1"/>
        <v>3</v>
      </c>
      <c r="R14" s="17">
        <f>IFERROR(VLOOKUP(B14,'[1]DEN3.1'!$H$3:$L$72,2,FALSE),0)</f>
        <v>0</v>
      </c>
      <c r="S14" s="17">
        <f>IFERROR(VLOOKUP(B14,'[1]DEN3.1'!$H$3:$L$72,3,FALSE),0)</f>
        <v>3</v>
      </c>
      <c r="T14" s="17">
        <f>IFERROR(VLOOKUP(B14,'[1]DEN3.1'!$H$3:$L$72,4,FALSE),0)</f>
        <v>0</v>
      </c>
      <c r="U14" s="17"/>
      <c r="V14" s="17"/>
      <c r="W14" s="17"/>
      <c r="X14" s="17"/>
      <c r="Y14" s="17"/>
      <c r="Z14" s="20"/>
      <c r="AA14" s="20"/>
      <c r="AB14" s="20"/>
      <c r="AC14" s="20"/>
      <c r="AD14" s="18">
        <f t="shared" si="0"/>
        <v>3</v>
      </c>
    </row>
    <row r="15" spans="1:30" ht="15" thickBot="1" x14ac:dyDescent="0.25">
      <c r="A15" s="49" t="s">
        <v>194</v>
      </c>
      <c r="B15" s="50" t="s">
        <v>198</v>
      </c>
      <c r="C15" s="16"/>
      <c r="D15" s="16"/>
      <c r="E15" s="17">
        <f>IFERROR(VLOOKUP(B15,'[1]NUM3.1'!$H$3:$L$72,2,FALSE),0)</f>
        <v>0</v>
      </c>
      <c r="F15" s="17">
        <f>IFERROR(VLOOKUP(B15,'[1]NUM3.1'!$H$3:$L$72,3,FALSE),0)</f>
        <v>0</v>
      </c>
      <c r="G15" s="17">
        <f>IFERROR(VLOOKUP(B15,'[1]NUM3.1'!$H$3:$L$72,4,FALSE),0)</f>
        <v>0</v>
      </c>
      <c r="H15" s="20"/>
      <c r="I15" s="20"/>
      <c r="J15" s="20"/>
      <c r="K15" s="20"/>
      <c r="L15" s="20"/>
      <c r="M15" s="20"/>
      <c r="N15" s="20"/>
      <c r="O15" s="20"/>
      <c r="P15" s="20"/>
      <c r="Q15" s="18">
        <f t="shared" si="1"/>
        <v>0</v>
      </c>
      <c r="R15" s="17">
        <f>IFERROR(VLOOKUP(B15,'[1]DEN3.1'!$H$3:$L$72,2,FALSE),0)</f>
        <v>0</v>
      </c>
      <c r="S15" s="17">
        <f>IFERROR(VLOOKUP(B15,'[1]DEN3.1'!$H$3:$L$72,3,FALSE),0)</f>
        <v>0</v>
      </c>
      <c r="T15" s="17">
        <f>IFERROR(VLOOKUP(B15,'[1]DEN3.1'!$H$3:$L$72,4,FALSE),0)</f>
        <v>0</v>
      </c>
      <c r="U15" s="17"/>
      <c r="V15" s="17"/>
      <c r="W15" s="17"/>
      <c r="X15" s="17"/>
      <c r="Y15" s="17"/>
      <c r="Z15" s="20"/>
      <c r="AA15" s="20"/>
      <c r="AB15" s="20"/>
      <c r="AC15" s="20"/>
      <c r="AD15" s="18">
        <f>SUM(R15:AC15)</f>
        <v>0</v>
      </c>
    </row>
    <row r="16" spans="1:30" ht="15" thickBot="1" x14ac:dyDescent="0.25">
      <c r="A16" s="221" t="s">
        <v>199</v>
      </c>
      <c r="B16" s="222"/>
      <c r="C16" s="22">
        <f>+D16/Metas!H7</f>
        <v>0.67798908437574157</v>
      </c>
      <c r="D16" s="23">
        <f>+Q16/AD16</f>
        <v>0.66666666666666663</v>
      </c>
      <c r="E16" s="24">
        <f t="shared" ref="E16:AD16" si="2">SUM(E12:E15)</f>
        <v>0</v>
      </c>
      <c r="F16" s="24">
        <f t="shared" si="2"/>
        <v>4</v>
      </c>
      <c r="G16" s="24">
        <f t="shared" si="2"/>
        <v>0</v>
      </c>
      <c r="H16" s="24">
        <f t="shared" si="2"/>
        <v>0</v>
      </c>
      <c r="I16" s="24">
        <f t="shared" si="2"/>
        <v>0</v>
      </c>
      <c r="J16" s="24">
        <f t="shared" si="2"/>
        <v>0</v>
      </c>
      <c r="K16" s="24">
        <f t="shared" si="2"/>
        <v>0</v>
      </c>
      <c r="L16" s="24">
        <f t="shared" si="2"/>
        <v>0</v>
      </c>
      <c r="M16" s="24">
        <f t="shared" si="2"/>
        <v>0</v>
      </c>
      <c r="N16" s="24">
        <f t="shared" si="2"/>
        <v>0</v>
      </c>
      <c r="O16" s="24">
        <f t="shared" si="2"/>
        <v>0</v>
      </c>
      <c r="P16" s="24">
        <f t="shared" si="2"/>
        <v>0</v>
      </c>
      <c r="Q16" s="25">
        <f t="shared" si="2"/>
        <v>4</v>
      </c>
      <c r="R16" s="24">
        <f t="shared" si="2"/>
        <v>0</v>
      </c>
      <c r="S16" s="24">
        <f t="shared" si="2"/>
        <v>6</v>
      </c>
      <c r="T16" s="24">
        <f t="shared" si="2"/>
        <v>0</v>
      </c>
      <c r="U16" s="24">
        <f t="shared" si="2"/>
        <v>0</v>
      </c>
      <c r="V16" s="24">
        <f t="shared" si="2"/>
        <v>0</v>
      </c>
      <c r="W16" s="24">
        <f t="shared" si="2"/>
        <v>0</v>
      </c>
      <c r="X16" s="24">
        <f t="shared" si="2"/>
        <v>0</v>
      </c>
      <c r="Y16" s="24">
        <f t="shared" si="2"/>
        <v>0</v>
      </c>
      <c r="Z16" s="24">
        <f t="shared" si="2"/>
        <v>0</v>
      </c>
      <c r="AA16" s="24">
        <f t="shared" si="2"/>
        <v>0</v>
      </c>
      <c r="AB16" s="24">
        <f t="shared" si="2"/>
        <v>0</v>
      </c>
      <c r="AC16" s="24">
        <f t="shared" si="2"/>
        <v>0</v>
      </c>
      <c r="AD16" s="25">
        <f t="shared" si="2"/>
        <v>6</v>
      </c>
    </row>
    <row r="17" spans="1:30" ht="15" thickBot="1" x14ac:dyDescent="0.25">
      <c r="A17" s="49" t="s">
        <v>200</v>
      </c>
      <c r="B17" s="50" t="s">
        <v>201</v>
      </c>
      <c r="C17" s="16"/>
      <c r="D17" s="16"/>
      <c r="E17" s="17">
        <f>IFERROR(VLOOKUP(B17,'[1]NUM3.1'!$H$3:$L$72,2,FALSE),0)</f>
        <v>0</v>
      </c>
      <c r="F17" s="17">
        <f>IFERROR(VLOOKUP(B17,'[1]NUM3.1'!$H$3:$L$72,3,FALSE),0)</f>
        <v>0</v>
      </c>
      <c r="G17" s="17">
        <f>IFERROR(VLOOKUP(B17,'[1]NUM3.1'!$H$3:$L$72,4,FALSE),0)</f>
        <v>0</v>
      </c>
      <c r="H17" s="20"/>
      <c r="I17" s="20"/>
      <c r="J17" s="20"/>
      <c r="K17" s="20"/>
      <c r="L17" s="20"/>
      <c r="M17" s="20"/>
      <c r="N17" s="20"/>
      <c r="O17" s="20"/>
      <c r="P17" s="20"/>
      <c r="Q17" s="18">
        <f t="shared" si="1"/>
        <v>0</v>
      </c>
      <c r="R17" s="17">
        <f>IFERROR(VLOOKUP(B17,'[1]DEN3.1'!$H$3:$L$72,2,FALSE),0)</f>
        <v>0</v>
      </c>
      <c r="S17" s="17">
        <f>IFERROR(VLOOKUP(B17,'[1]DEN3.1'!$H$3:$L$72,3,FALSE),0)</f>
        <v>0</v>
      </c>
      <c r="T17" s="17">
        <f>IFERROR(VLOOKUP(B17,'[1]DEN3.1'!$H$3:$L$72,4,FALSE),0)</f>
        <v>0</v>
      </c>
      <c r="U17" s="20"/>
      <c r="V17" s="20"/>
      <c r="W17" s="20"/>
      <c r="X17" s="20"/>
      <c r="Y17" s="20"/>
      <c r="Z17" s="20"/>
      <c r="AA17" s="20"/>
      <c r="AB17" s="20"/>
      <c r="AC17" s="20"/>
      <c r="AD17" s="18">
        <f t="shared" si="0"/>
        <v>0</v>
      </c>
    </row>
    <row r="18" spans="1:30" ht="15" thickBot="1" x14ac:dyDescent="0.25">
      <c r="A18" s="49" t="s">
        <v>200</v>
      </c>
      <c r="B18" s="50" t="s">
        <v>202</v>
      </c>
      <c r="C18" s="16"/>
      <c r="D18" s="16"/>
      <c r="E18" s="17">
        <f>IFERROR(VLOOKUP(B18,'[1]NUM3.1'!$H$3:$L$72,2,FALSE),0)</f>
        <v>0</v>
      </c>
      <c r="F18" s="17">
        <f>IFERROR(VLOOKUP(B18,'[1]NUM3.1'!$H$3:$L$72,3,FALSE),0)</f>
        <v>0</v>
      </c>
      <c r="G18" s="17">
        <f>IFERROR(VLOOKUP(B18,'[1]NUM3.1'!$H$3:$L$72,4,FALSE),0)</f>
        <v>0</v>
      </c>
      <c r="H18" s="20"/>
      <c r="I18" s="20"/>
      <c r="J18" s="20"/>
      <c r="K18" s="20"/>
      <c r="L18" s="20"/>
      <c r="M18" s="20"/>
      <c r="N18" s="20"/>
      <c r="O18" s="20"/>
      <c r="P18" s="20"/>
      <c r="Q18" s="18">
        <f t="shared" si="1"/>
        <v>0</v>
      </c>
      <c r="R18" s="17">
        <f>IFERROR(VLOOKUP(B18,'[1]DEN3.1'!$H$3:$L$72,2,FALSE),0)</f>
        <v>0</v>
      </c>
      <c r="S18" s="17">
        <f>IFERROR(VLOOKUP(B18,'[1]DEN3.1'!$H$3:$L$72,3,FALSE),0)</f>
        <v>0</v>
      </c>
      <c r="T18" s="17">
        <f>IFERROR(VLOOKUP(B18,'[1]DEN3.1'!$H$3:$L$72,4,FALSE),0)</f>
        <v>0</v>
      </c>
      <c r="U18" s="20"/>
      <c r="V18" s="20"/>
      <c r="W18" s="20"/>
      <c r="X18" s="20"/>
      <c r="Y18" s="20"/>
      <c r="Z18" s="20"/>
      <c r="AA18" s="20"/>
      <c r="AB18" s="20"/>
      <c r="AC18" s="20"/>
      <c r="AD18" s="18">
        <f t="shared" si="0"/>
        <v>0</v>
      </c>
    </row>
    <row r="19" spans="1:30" ht="15" thickBot="1" x14ac:dyDescent="0.25">
      <c r="A19" s="49" t="s">
        <v>200</v>
      </c>
      <c r="B19" s="50" t="s">
        <v>203</v>
      </c>
      <c r="C19" s="16"/>
      <c r="D19" s="16"/>
      <c r="E19" s="17">
        <f>IFERROR(VLOOKUP(B19,'[1]NUM3.1'!$H$3:$L$72,2,FALSE),0)</f>
        <v>0</v>
      </c>
      <c r="F19" s="17">
        <f>IFERROR(VLOOKUP(B19,'[1]NUM3.1'!$H$3:$L$72,3,FALSE),0)</f>
        <v>0</v>
      </c>
      <c r="G19" s="17">
        <f>IFERROR(VLOOKUP(B19,'[1]NUM3.1'!$H$3:$L$72,4,FALSE),0)</f>
        <v>0</v>
      </c>
      <c r="H19" s="20"/>
      <c r="I19" s="20"/>
      <c r="J19" s="20"/>
      <c r="K19" s="20"/>
      <c r="L19" s="20"/>
      <c r="M19" s="20"/>
      <c r="N19" s="20"/>
      <c r="O19" s="20"/>
      <c r="P19" s="20"/>
      <c r="Q19" s="18">
        <f t="shared" si="1"/>
        <v>0</v>
      </c>
      <c r="R19" s="17">
        <f>IFERROR(VLOOKUP(B19,'[1]DEN3.1'!$H$3:$L$72,2,FALSE),0)</f>
        <v>0</v>
      </c>
      <c r="S19" s="17">
        <f>IFERROR(VLOOKUP(B19,'[1]DEN3.1'!$H$3:$L$72,3,FALSE),0)</f>
        <v>0</v>
      </c>
      <c r="T19" s="17">
        <f>IFERROR(VLOOKUP(B19,'[1]DEN3.1'!$H$3:$L$72,4,FALSE),0)</f>
        <v>0</v>
      </c>
      <c r="U19" s="20"/>
      <c r="V19" s="20"/>
      <c r="W19" s="20"/>
      <c r="X19" s="20"/>
      <c r="Y19" s="20"/>
      <c r="Z19" s="20"/>
      <c r="AA19" s="20"/>
      <c r="AB19" s="20"/>
      <c r="AC19" s="20"/>
      <c r="AD19" s="18">
        <f t="shared" si="0"/>
        <v>0</v>
      </c>
    </row>
    <row r="20" spans="1:30" ht="15" thickBot="1" x14ac:dyDescent="0.25">
      <c r="A20" s="49" t="s">
        <v>200</v>
      </c>
      <c r="B20" s="50" t="s">
        <v>204</v>
      </c>
      <c r="C20" s="16"/>
      <c r="D20" s="16"/>
      <c r="E20" s="17">
        <f>IFERROR(VLOOKUP(B20,'[1]NUM3.1'!$H$3:$L$72,2,FALSE),0)</f>
        <v>0</v>
      </c>
      <c r="F20" s="17">
        <f>IFERROR(VLOOKUP(B20,'[1]NUM3.1'!$H$3:$L$72,3,FALSE),0)</f>
        <v>0</v>
      </c>
      <c r="G20" s="17">
        <f>IFERROR(VLOOKUP(B20,'[1]NUM3.1'!$H$3:$L$72,4,FALSE),0)</f>
        <v>0</v>
      </c>
      <c r="H20" s="20"/>
      <c r="I20" s="20"/>
      <c r="J20" s="20"/>
      <c r="K20" s="20"/>
      <c r="L20" s="20"/>
      <c r="M20" s="20"/>
      <c r="N20" s="20"/>
      <c r="O20" s="20"/>
      <c r="P20" s="20"/>
      <c r="Q20" s="18">
        <f t="shared" si="1"/>
        <v>0</v>
      </c>
      <c r="R20" s="17">
        <f>IFERROR(VLOOKUP(B20,'[1]DEN3.1'!$H$3:$L$72,2,FALSE),0)</f>
        <v>0</v>
      </c>
      <c r="S20" s="17">
        <f>IFERROR(VLOOKUP(B20,'[1]DEN3.1'!$H$3:$L$72,3,FALSE),0)</f>
        <v>0</v>
      </c>
      <c r="T20" s="17">
        <f>IFERROR(VLOOKUP(B20,'[1]DEN3.1'!$H$3:$L$72,4,FALSE),0)</f>
        <v>0</v>
      </c>
      <c r="U20" s="20"/>
      <c r="V20" s="20"/>
      <c r="W20" s="20"/>
      <c r="X20" s="20"/>
      <c r="Y20" s="20"/>
      <c r="Z20" s="20"/>
      <c r="AA20" s="20"/>
      <c r="AB20" s="20"/>
      <c r="AC20" s="20"/>
      <c r="AD20" s="18">
        <f t="shared" si="0"/>
        <v>0</v>
      </c>
    </row>
    <row r="21" spans="1:30" ht="15" thickBot="1" x14ac:dyDescent="0.25">
      <c r="A21" s="221" t="s">
        <v>205</v>
      </c>
      <c r="B21" s="222"/>
      <c r="C21" s="22" t="e">
        <f>+D21/Metas!H6</f>
        <v>#DIV/0!</v>
      </c>
      <c r="D21" s="23" t="e">
        <f>+Q21/AD21</f>
        <v>#DIV/0!</v>
      </c>
      <c r="E21" s="26">
        <f t="shared" ref="E21:AD21" si="3">SUM(E17:E20)</f>
        <v>0</v>
      </c>
      <c r="F21" s="26">
        <f t="shared" si="3"/>
        <v>0</v>
      </c>
      <c r="G21" s="26">
        <f t="shared" si="3"/>
        <v>0</v>
      </c>
      <c r="H21" s="26">
        <f t="shared" si="3"/>
        <v>0</v>
      </c>
      <c r="I21" s="26">
        <f t="shared" si="3"/>
        <v>0</v>
      </c>
      <c r="J21" s="26">
        <f t="shared" si="3"/>
        <v>0</v>
      </c>
      <c r="K21" s="26">
        <f t="shared" si="3"/>
        <v>0</v>
      </c>
      <c r="L21" s="26">
        <f t="shared" si="3"/>
        <v>0</v>
      </c>
      <c r="M21" s="26">
        <f t="shared" si="3"/>
        <v>0</v>
      </c>
      <c r="N21" s="26">
        <f t="shared" si="3"/>
        <v>0</v>
      </c>
      <c r="O21" s="26">
        <f t="shared" si="3"/>
        <v>0</v>
      </c>
      <c r="P21" s="26">
        <f t="shared" si="3"/>
        <v>0</v>
      </c>
      <c r="Q21" s="25">
        <f t="shared" si="3"/>
        <v>0</v>
      </c>
      <c r="R21" s="24">
        <f t="shared" si="3"/>
        <v>0</v>
      </c>
      <c r="S21" s="24">
        <f t="shared" si="3"/>
        <v>0</v>
      </c>
      <c r="T21" s="24">
        <f t="shared" si="3"/>
        <v>0</v>
      </c>
      <c r="U21" s="24">
        <f t="shared" si="3"/>
        <v>0</v>
      </c>
      <c r="V21" s="24">
        <f t="shared" si="3"/>
        <v>0</v>
      </c>
      <c r="W21" s="24">
        <f t="shared" si="3"/>
        <v>0</v>
      </c>
      <c r="X21" s="24">
        <f t="shared" si="3"/>
        <v>0</v>
      </c>
      <c r="Y21" s="24">
        <f t="shared" si="3"/>
        <v>0</v>
      </c>
      <c r="Z21" s="24">
        <f t="shared" si="3"/>
        <v>0</v>
      </c>
      <c r="AA21" s="24">
        <f t="shared" si="3"/>
        <v>0</v>
      </c>
      <c r="AB21" s="24">
        <f t="shared" si="3"/>
        <v>0</v>
      </c>
      <c r="AC21" s="24">
        <f t="shared" si="3"/>
        <v>0</v>
      </c>
      <c r="AD21" s="25">
        <f t="shared" si="3"/>
        <v>0</v>
      </c>
    </row>
    <row r="22" spans="1:30" x14ac:dyDescent="0.2">
      <c r="B22" s="29" t="s">
        <v>193</v>
      </c>
      <c r="C22" s="30"/>
      <c r="D22" s="31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32"/>
      <c r="R22" s="20"/>
      <c r="S22" s="20"/>
      <c r="T22" s="20"/>
      <c r="U22" s="20"/>
      <c r="V22" s="20"/>
      <c r="W22" s="20"/>
      <c r="X22" s="20"/>
      <c r="Y22" s="20"/>
      <c r="Z22" s="20"/>
      <c r="AA22" s="20"/>
      <c r="AB22" s="20"/>
      <c r="AC22" s="20"/>
      <c r="AD22" s="32"/>
    </row>
    <row r="23" spans="1:30" x14ac:dyDescent="0.2">
      <c r="C23" s="33"/>
      <c r="D23" s="34"/>
    </row>
  </sheetData>
  <mergeCells count="11">
    <mergeCell ref="D1:D10"/>
    <mergeCell ref="E1:AD1"/>
    <mergeCell ref="E2:Q9"/>
    <mergeCell ref="R2:AD9"/>
    <mergeCell ref="E10:Q10"/>
    <mergeCell ref="R10:AD10"/>
    <mergeCell ref="A16:B16"/>
    <mergeCell ref="A21:B21"/>
    <mergeCell ref="A1:A10"/>
    <mergeCell ref="B1:B10"/>
    <mergeCell ref="C1:C1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3"/>
  <sheetViews>
    <sheetView zoomScale="80" zoomScaleNormal="80" workbookViewId="0">
      <pane xSplit="2" ySplit="11" topLeftCell="C12" activePane="bottomRight" state="frozen"/>
      <selection activeCell="E27" sqref="E27"/>
      <selection pane="topRight" activeCell="E27" sqref="E27"/>
      <selection pane="bottomLeft" activeCell="E27" sqref="E27"/>
      <selection pane="bottomRight" activeCell="C12" sqref="C12"/>
    </sheetView>
  </sheetViews>
  <sheetFormatPr baseColWidth="10" defaultRowHeight="14.25" x14ac:dyDescent="0.2"/>
  <cols>
    <col min="1" max="1" width="23" style="15" bestFit="1" customWidth="1"/>
    <col min="2" max="2" width="52.140625" style="15" bestFit="1" customWidth="1"/>
    <col min="3" max="3" width="14.42578125" style="19" customWidth="1"/>
    <col min="4" max="4" width="12.7109375" style="19" bestFit="1" customWidth="1"/>
    <col min="5" max="5" width="8.5703125" style="35" bestFit="1" customWidth="1"/>
    <col min="6" max="6" width="9.85546875" style="35" bestFit="1" customWidth="1"/>
    <col min="7" max="7" width="8.5703125" style="35" bestFit="1" customWidth="1"/>
    <col min="8" max="11" width="8" style="35" bestFit="1" customWidth="1"/>
    <col min="12" max="12" width="8.7109375" style="35" bestFit="1" customWidth="1"/>
    <col min="13" max="13" width="8.5703125" style="35" bestFit="1" customWidth="1"/>
    <col min="14" max="15" width="8.7109375" style="35" bestFit="1" customWidth="1"/>
    <col min="16" max="16" width="8.140625" style="35" bestFit="1" customWidth="1"/>
    <col min="17" max="17" width="11.7109375" style="35" bestFit="1" customWidth="1"/>
    <col min="18" max="18" width="14.140625" style="19" customWidth="1"/>
    <col min="19" max="19" width="15.7109375" style="19" customWidth="1"/>
    <col min="20" max="16384" width="11.42578125" style="19"/>
  </cols>
  <sheetData>
    <row r="1" spans="1:21" s="176" customFormat="1" ht="81" customHeight="1" thickTop="1" thickBot="1" x14ac:dyDescent="0.25">
      <c r="A1" s="244" t="s">
        <v>0</v>
      </c>
      <c r="B1" s="247" t="s">
        <v>61</v>
      </c>
      <c r="C1" s="247" t="s">
        <v>62</v>
      </c>
      <c r="D1" s="251" t="s">
        <v>63</v>
      </c>
      <c r="E1" s="273" t="s">
        <v>87</v>
      </c>
      <c r="F1" s="274"/>
      <c r="G1" s="274"/>
      <c r="H1" s="274"/>
      <c r="I1" s="274"/>
      <c r="J1" s="274"/>
      <c r="K1" s="274"/>
      <c r="L1" s="274"/>
      <c r="M1" s="274"/>
      <c r="N1" s="274"/>
      <c r="O1" s="274"/>
      <c r="P1" s="274"/>
      <c r="Q1" s="274"/>
      <c r="R1" s="274"/>
      <c r="S1" s="275"/>
    </row>
    <row r="2" spans="1:21" s="176" customFormat="1" ht="15" thickTop="1" x14ac:dyDescent="0.2">
      <c r="A2" s="245"/>
      <c r="B2" s="248"/>
      <c r="C2" s="250"/>
      <c r="D2" s="252"/>
      <c r="E2" s="258" t="s">
        <v>65</v>
      </c>
      <c r="F2" s="259"/>
      <c r="G2" s="259"/>
      <c r="H2" s="259"/>
      <c r="I2" s="259"/>
      <c r="J2" s="259"/>
      <c r="K2" s="259"/>
      <c r="L2" s="259"/>
      <c r="M2" s="259"/>
      <c r="N2" s="259"/>
      <c r="O2" s="259"/>
      <c r="P2" s="259"/>
      <c r="Q2" s="259"/>
      <c r="R2" s="276" t="s">
        <v>66</v>
      </c>
      <c r="S2" s="277"/>
    </row>
    <row r="3" spans="1:21" s="176" customFormat="1" x14ac:dyDescent="0.2">
      <c r="A3" s="245"/>
      <c r="B3" s="248"/>
      <c r="C3" s="250"/>
      <c r="D3" s="252"/>
      <c r="E3" s="258"/>
      <c r="F3" s="259"/>
      <c r="G3" s="259"/>
      <c r="H3" s="259"/>
      <c r="I3" s="259"/>
      <c r="J3" s="259"/>
      <c r="K3" s="259"/>
      <c r="L3" s="259"/>
      <c r="M3" s="259"/>
      <c r="N3" s="259"/>
      <c r="O3" s="259"/>
      <c r="P3" s="259"/>
      <c r="Q3" s="259"/>
      <c r="R3" s="276"/>
      <c r="S3" s="277"/>
    </row>
    <row r="4" spans="1:21" s="176" customFormat="1" x14ac:dyDescent="0.2">
      <c r="A4" s="245"/>
      <c r="B4" s="248"/>
      <c r="C4" s="250"/>
      <c r="D4" s="252"/>
      <c r="E4" s="258"/>
      <c r="F4" s="259"/>
      <c r="G4" s="259"/>
      <c r="H4" s="259"/>
      <c r="I4" s="259"/>
      <c r="J4" s="259"/>
      <c r="K4" s="259"/>
      <c r="L4" s="259"/>
      <c r="M4" s="259"/>
      <c r="N4" s="259"/>
      <c r="O4" s="259"/>
      <c r="P4" s="259"/>
      <c r="Q4" s="259"/>
      <c r="R4" s="276"/>
      <c r="S4" s="277"/>
    </row>
    <row r="5" spans="1:21" s="176" customFormat="1" x14ac:dyDescent="0.2">
      <c r="A5" s="245"/>
      <c r="B5" s="248"/>
      <c r="C5" s="250"/>
      <c r="D5" s="252"/>
      <c r="E5" s="258"/>
      <c r="F5" s="259"/>
      <c r="G5" s="259"/>
      <c r="H5" s="259"/>
      <c r="I5" s="259"/>
      <c r="J5" s="259"/>
      <c r="K5" s="259"/>
      <c r="L5" s="259"/>
      <c r="M5" s="259"/>
      <c r="N5" s="259"/>
      <c r="O5" s="259"/>
      <c r="P5" s="259"/>
      <c r="Q5" s="259"/>
      <c r="R5" s="276"/>
      <c r="S5" s="277"/>
    </row>
    <row r="6" spans="1:21" s="176" customFormat="1" x14ac:dyDescent="0.2">
      <c r="A6" s="245"/>
      <c r="B6" s="248"/>
      <c r="C6" s="250"/>
      <c r="D6" s="252"/>
      <c r="E6" s="258"/>
      <c r="F6" s="259"/>
      <c r="G6" s="259"/>
      <c r="H6" s="259"/>
      <c r="I6" s="259"/>
      <c r="J6" s="259"/>
      <c r="K6" s="259"/>
      <c r="L6" s="259"/>
      <c r="M6" s="259"/>
      <c r="N6" s="259"/>
      <c r="O6" s="259"/>
      <c r="P6" s="259"/>
      <c r="Q6" s="259"/>
      <c r="R6" s="276"/>
      <c r="S6" s="277"/>
    </row>
    <row r="7" spans="1:21" s="176" customFormat="1" x14ac:dyDescent="0.2">
      <c r="A7" s="245"/>
      <c r="B7" s="248"/>
      <c r="C7" s="250"/>
      <c r="D7" s="252"/>
      <c r="E7" s="258"/>
      <c r="F7" s="259"/>
      <c r="G7" s="259"/>
      <c r="H7" s="259"/>
      <c r="I7" s="259"/>
      <c r="J7" s="259"/>
      <c r="K7" s="259"/>
      <c r="L7" s="259"/>
      <c r="M7" s="259"/>
      <c r="N7" s="259"/>
      <c r="O7" s="259"/>
      <c r="P7" s="259"/>
      <c r="Q7" s="259"/>
      <c r="R7" s="276"/>
      <c r="S7" s="277"/>
    </row>
    <row r="8" spans="1:21" s="176" customFormat="1" x14ac:dyDescent="0.2">
      <c r="A8" s="245"/>
      <c r="B8" s="248"/>
      <c r="C8" s="250"/>
      <c r="D8" s="252"/>
      <c r="E8" s="258"/>
      <c r="F8" s="259"/>
      <c r="G8" s="259"/>
      <c r="H8" s="259"/>
      <c r="I8" s="259"/>
      <c r="J8" s="259"/>
      <c r="K8" s="259"/>
      <c r="L8" s="259"/>
      <c r="M8" s="259"/>
      <c r="N8" s="259"/>
      <c r="O8" s="259"/>
      <c r="P8" s="259"/>
      <c r="Q8" s="259"/>
      <c r="R8" s="276"/>
      <c r="S8" s="277"/>
    </row>
    <row r="9" spans="1:21" s="176" customFormat="1" ht="15" thickBot="1" x14ac:dyDescent="0.25">
      <c r="A9" s="245"/>
      <c r="B9" s="248"/>
      <c r="C9" s="250"/>
      <c r="D9" s="252"/>
      <c r="E9" s="260"/>
      <c r="F9" s="261"/>
      <c r="G9" s="261"/>
      <c r="H9" s="261"/>
      <c r="I9" s="261"/>
      <c r="J9" s="261"/>
      <c r="K9" s="261"/>
      <c r="L9" s="261"/>
      <c r="M9" s="261"/>
      <c r="N9" s="261"/>
      <c r="O9" s="261"/>
      <c r="P9" s="261"/>
      <c r="Q9" s="261"/>
      <c r="R9" s="278"/>
      <c r="S9" s="279"/>
    </row>
    <row r="10" spans="1:21" s="176" customFormat="1" ht="27" customHeight="1" thickTop="1" thickBot="1" x14ac:dyDescent="0.25">
      <c r="A10" s="246"/>
      <c r="B10" s="249"/>
      <c r="C10" s="250"/>
      <c r="D10" s="253"/>
      <c r="E10" s="265" t="s">
        <v>88</v>
      </c>
      <c r="F10" s="265"/>
      <c r="G10" s="265"/>
      <c r="H10" s="265"/>
      <c r="I10" s="265"/>
      <c r="J10" s="265"/>
      <c r="K10" s="265"/>
      <c r="L10" s="265"/>
      <c r="M10" s="265"/>
      <c r="N10" s="265"/>
      <c r="O10" s="265"/>
      <c r="P10" s="265"/>
      <c r="Q10" s="265"/>
      <c r="R10" s="280" t="s">
        <v>207</v>
      </c>
      <c r="S10" s="281"/>
    </row>
    <row r="11" spans="1:21" s="176" customFormat="1" ht="15" thickBot="1" x14ac:dyDescent="0.25">
      <c r="A11" s="177"/>
      <c r="B11" s="177"/>
      <c r="C11" s="249"/>
      <c r="D11" s="178" t="s">
        <v>68</v>
      </c>
      <c r="E11" s="179" t="s">
        <v>74</v>
      </c>
      <c r="F11" s="179" t="s">
        <v>75</v>
      </c>
      <c r="G11" s="179" t="s">
        <v>76</v>
      </c>
      <c r="H11" s="179" t="s">
        <v>77</v>
      </c>
      <c r="I11" s="179" t="s">
        <v>78</v>
      </c>
      <c r="J11" s="179" t="s">
        <v>79</v>
      </c>
      <c r="K11" s="179" t="s">
        <v>80</v>
      </c>
      <c r="L11" s="179" t="s">
        <v>81</v>
      </c>
      <c r="M11" s="179" t="s">
        <v>82</v>
      </c>
      <c r="N11" s="179" t="s">
        <v>83</v>
      </c>
      <c r="O11" s="179" t="s">
        <v>84</v>
      </c>
      <c r="P11" s="179" t="s">
        <v>85</v>
      </c>
      <c r="Q11" s="180" t="s">
        <v>86</v>
      </c>
      <c r="R11" s="282"/>
      <c r="S11" s="283"/>
    </row>
    <row r="12" spans="1:21" ht="15" thickBot="1" x14ac:dyDescent="0.25">
      <c r="A12" s="49" t="s">
        <v>194</v>
      </c>
      <c r="B12" s="50" t="s">
        <v>195</v>
      </c>
      <c r="C12" s="21"/>
      <c r="D12" s="16"/>
      <c r="E12" s="36">
        <f>IFERROR(VLOOKUP(B12,[1]NUM5!$H$3:$L$165,2,FALSE),0)</f>
        <v>175</v>
      </c>
      <c r="F12" s="36">
        <f>IFERROR(VLOOKUP(B12,[1]NUM5!$H$3:$L$165,3,FALSE),0)</f>
        <v>102</v>
      </c>
      <c r="G12" s="36">
        <f>IFERROR(VLOOKUP(B12,[1]NUM5!$H$3:$L$165,4,FALSE),0)</f>
        <v>150</v>
      </c>
      <c r="H12" s="37"/>
      <c r="I12" s="37"/>
      <c r="J12" s="37"/>
      <c r="K12" s="37"/>
      <c r="L12" s="37"/>
      <c r="M12" s="37"/>
      <c r="N12" s="37"/>
      <c r="O12" s="37"/>
      <c r="Q12" s="18">
        <f t="shared" ref="Q12:Q15" si="0">SUM(E12:P12)</f>
        <v>427</v>
      </c>
    </row>
    <row r="13" spans="1:21" ht="15" thickBot="1" x14ac:dyDescent="0.25">
      <c r="A13" s="49" t="s">
        <v>194</v>
      </c>
      <c r="B13" s="50" t="s">
        <v>196</v>
      </c>
      <c r="C13" s="16"/>
      <c r="D13" s="16"/>
      <c r="E13" s="36">
        <f>IFERROR(VLOOKUP(B13,[1]NUM5!$H$3:$L$165,2,FALSE),0)</f>
        <v>57</v>
      </c>
      <c r="F13" s="36">
        <f>IFERROR(VLOOKUP(B13,[1]NUM5!$H$3:$L$165,3,FALSE),0)</f>
        <v>53</v>
      </c>
      <c r="G13" s="36">
        <f>IFERROR(VLOOKUP(B13,[1]NUM5!$H$3:$L$165,4,FALSE),0)</f>
        <v>51</v>
      </c>
      <c r="H13" s="37"/>
      <c r="I13" s="37"/>
      <c r="J13" s="37"/>
      <c r="K13" s="37"/>
      <c r="L13" s="37"/>
      <c r="M13" s="37"/>
      <c r="N13" s="37"/>
      <c r="O13" s="37"/>
      <c r="Q13" s="18">
        <f t="shared" si="0"/>
        <v>161</v>
      </c>
    </row>
    <row r="14" spans="1:21" ht="15" thickBot="1" x14ac:dyDescent="0.25">
      <c r="A14" s="49" t="s">
        <v>194</v>
      </c>
      <c r="B14" s="50" t="s">
        <v>197</v>
      </c>
      <c r="C14" s="16"/>
      <c r="D14" s="16"/>
      <c r="E14" s="36">
        <f>IFERROR(VLOOKUP(B14,[1]NUM5!$H$3:$L$165,2,FALSE),0)</f>
        <v>67</v>
      </c>
      <c r="F14" s="36">
        <f>IFERROR(VLOOKUP(B14,[1]NUM5!$H$3:$L$165,3,FALSE),0)</f>
        <v>55</v>
      </c>
      <c r="G14" s="36">
        <f>IFERROR(VLOOKUP(B14,[1]NUM5!$H$3:$L$165,4,FALSE),0)</f>
        <v>31</v>
      </c>
      <c r="H14" s="37"/>
      <c r="I14" s="37"/>
      <c r="J14" s="37"/>
      <c r="K14" s="37"/>
      <c r="L14" s="37"/>
      <c r="M14" s="37"/>
      <c r="N14" s="37"/>
      <c r="O14" s="37"/>
      <c r="Q14" s="18">
        <f t="shared" si="0"/>
        <v>153</v>
      </c>
      <c r="U14" s="38"/>
    </row>
    <row r="15" spans="1:21" ht="15" thickBot="1" x14ac:dyDescent="0.25">
      <c r="A15" s="49" t="s">
        <v>194</v>
      </c>
      <c r="B15" s="50" t="s">
        <v>198</v>
      </c>
      <c r="C15" s="16"/>
      <c r="D15" s="16"/>
      <c r="E15" s="36">
        <f>IFERROR(VLOOKUP(B15,[1]NUM5!$H$3:$L$165,2,FALSE),0)</f>
        <v>41</v>
      </c>
      <c r="F15" s="36">
        <f>IFERROR(VLOOKUP(B15,[1]NUM5!$H$3:$L$165,3,FALSE),0)</f>
        <v>41</v>
      </c>
      <c r="G15" s="36">
        <f>IFERROR(VLOOKUP(B15,[1]NUM5!$H$3:$L$165,4,FALSE),0)</f>
        <v>42</v>
      </c>
      <c r="H15" s="37"/>
      <c r="I15" s="37"/>
      <c r="J15" s="37"/>
      <c r="K15" s="37"/>
      <c r="L15" s="37"/>
      <c r="M15" s="37"/>
      <c r="N15" s="37"/>
      <c r="O15" s="37"/>
      <c r="Q15" s="18">
        <f t="shared" si="0"/>
        <v>124</v>
      </c>
    </row>
    <row r="16" spans="1:21" ht="15" customHeight="1" thickBot="1" x14ac:dyDescent="0.25">
      <c r="A16" s="221" t="s">
        <v>199</v>
      </c>
      <c r="B16" s="222"/>
      <c r="C16" s="22">
        <f>+D16/Metas!I7</f>
        <v>0.19933172024426776</v>
      </c>
      <c r="D16" s="39">
        <f>+Q16/R16</f>
        <v>0.21926489226869456</v>
      </c>
      <c r="E16" s="40">
        <f>SUM(E12:E15)</f>
        <v>340</v>
      </c>
      <c r="F16" s="40">
        <f>SUM(F12:F15)</f>
        <v>251</v>
      </c>
      <c r="G16" s="40">
        <f>SUM(G12:G15)</f>
        <v>274</v>
      </c>
      <c r="H16" s="40">
        <f>SUM(H12:H15)</f>
        <v>0</v>
      </c>
      <c r="I16" s="40">
        <f t="shared" ref="I16:Q16" si="1">SUM(I12:I15)</f>
        <v>0</v>
      </c>
      <c r="J16" s="40">
        <f t="shared" si="1"/>
        <v>0</v>
      </c>
      <c r="K16" s="40">
        <f t="shared" si="1"/>
        <v>0</v>
      </c>
      <c r="L16" s="40">
        <f t="shared" si="1"/>
        <v>0</v>
      </c>
      <c r="M16" s="40">
        <f t="shared" si="1"/>
        <v>0</v>
      </c>
      <c r="N16" s="40">
        <f t="shared" si="1"/>
        <v>0</v>
      </c>
      <c r="O16" s="40">
        <f t="shared" si="1"/>
        <v>0</v>
      </c>
      <c r="P16" s="40">
        <f t="shared" si="1"/>
        <v>0</v>
      </c>
      <c r="Q16" s="41">
        <f t="shared" si="1"/>
        <v>865</v>
      </c>
      <c r="R16" s="269">
        <v>3945</v>
      </c>
      <c r="S16" s="270"/>
      <c r="T16" s="42"/>
    </row>
    <row r="17" spans="1:19" ht="15" thickBot="1" x14ac:dyDescent="0.25">
      <c r="A17" s="49" t="s">
        <v>200</v>
      </c>
      <c r="B17" s="50" t="s">
        <v>201</v>
      </c>
      <c r="C17" s="16"/>
      <c r="D17" s="43"/>
      <c r="E17" s="36">
        <f>IFERROR(VLOOKUP(B17,[1]NUM5!$H$3:$L$165,2,FALSE),0)</f>
        <v>315</v>
      </c>
      <c r="F17" s="36">
        <f>IFERROR(VLOOKUP(B17,[1]NUM5!$H$3:$L$165,3,FALSE),0)</f>
        <v>325</v>
      </c>
      <c r="G17" s="36">
        <f>IFERROR(VLOOKUP(B17,[1]NUM5!$H$3:$L$165,4,FALSE),0)</f>
        <v>274</v>
      </c>
      <c r="H17" s="36"/>
      <c r="I17" s="36"/>
      <c r="J17" s="36"/>
      <c r="K17" s="36"/>
      <c r="L17" s="36"/>
      <c r="M17" s="36"/>
      <c r="N17" s="36"/>
      <c r="O17" s="36"/>
      <c r="Q17" s="18">
        <f t="shared" ref="Q17:Q20" si="2">SUM(E17:P17)</f>
        <v>914</v>
      </c>
    </row>
    <row r="18" spans="1:19" ht="15" thickBot="1" x14ac:dyDescent="0.25">
      <c r="A18" s="49" t="s">
        <v>200</v>
      </c>
      <c r="B18" s="50" t="s">
        <v>202</v>
      </c>
      <c r="C18" s="16"/>
      <c r="D18" s="43"/>
      <c r="E18" s="36">
        <f>IFERROR(VLOOKUP(B18,[1]NUM5!$H$3:$L$165,2,FALSE),0)</f>
        <v>32</v>
      </c>
      <c r="F18" s="36">
        <f>IFERROR(VLOOKUP(B18,[1]NUM5!$H$3:$L$165,3,FALSE),0)</f>
        <v>45</v>
      </c>
      <c r="G18" s="36">
        <f>IFERROR(VLOOKUP(B18,[1]NUM5!$H$3:$L$165,4,FALSE),0)</f>
        <v>43</v>
      </c>
      <c r="H18" s="36"/>
      <c r="I18" s="36"/>
      <c r="J18" s="36"/>
      <c r="K18" s="36"/>
      <c r="L18" s="36"/>
      <c r="M18" s="36"/>
      <c r="N18" s="36"/>
      <c r="O18" s="36"/>
      <c r="Q18" s="18">
        <f t="shared" si="2"/>
        <v>120</v>
      </c>
    </row>
    <row r="19" spans="1:19" ht="15" thickBot="1" x14ac:dyDescent="0.25">
      <c r="A19" s="49" t="s">
        <v>200</v>
      </c>
      <c r="B19" s="50" t="s">
        <v>203</v>
      </c>
      <c r="C19" s="16"/>
      <c r="D19" s="43"/>
      <c r="E19" s="36">
        <f>IFERROR(VLOOKUP(B19,[1]NUM5!$H$3:$L$165,2,FALSE),0)</f>
        <v>40</v>
      </c>
      <c r="F19" s="36">
        <f>IFERROR(VLOOKUP(B19,[1]NUM5!$H$3:$L$165,3,FALSE),0)</f>
        <v>36</v>
      </c>
      <c r="G19" s="36">
        <f>IFERROR(VLOOKUP(B19,[1]NUM5!$H$3:$L$165,4,FALSE),0)</f>
        <v>20</v>
      </c>
      <c r="H19" s="36"/>
      <c r="I19" s="36"/>
      <c r="J19" s="36"/>
      <c r="K19" s="36"/>
      <c r="L19" s="36"/>
      <c r="M19" s="36"/>
      <c r="N19" s="36"/>
      <c r="O19" s="36"/>
      <c r="Q19" s="18">
        <f t="shared" si="2"/>
        <v>96</v>
      </c>
    </row>
    <row r="20" spans="1:19" ht="15" thickBot="1" x14ac:dyDescent="0.25">
      <c r="A20" s="49" t="s">
        <v>200</v>
      </c>
      <c r="B20" s="50" t="s">
        <v>204</v>
      </c>
      <c r="C20" s="16"/>
      <c r="D20" s="43"/>
      <c r="E20" s="36">
        <f>IFERROR(VLOOKUP(B20,[1]NUM5!$H$3:$L$165,2,FALSE),0)</f>
        <v>72</v>
      </c>
      <c r="F20" s="36">
        <f>IFERROR(VLOOKUP(B20,[1]NUM5!$H$3:$L$165,3,FALSE),0)</f>
        <v>76</v>
      </c>
      <c r="G20" s="36">
        <f>IFERROR(VLOOKUP(B20,[1]NUM5!$H$3:$L$165,4,FALSE),0)</f>
        <v>31</v>
      </c>
      <c r="H20" s="36"/>
      <c r="I20" s="36"/>
      <c r="J20" s="36"/>
      <c r="K20" s="36"/>
      <c r="L20" s="36"/>
      <c r="M20" s="36"/>
      <c r="N20" s="36"/>
      <c r="O20" s="36"/>
      <c r="Q20" s="18">
        <f t="shared" si="2"/>
        <v>179</v>
      </c>
    </row>
    <row r="21" spans="1:19" s="44" customFormat="1" ht="15" customHeight="1" thickBot="1" x14ac:dyDescent="0.25">
      <c r="A21" s="221" t="s">
        <v>205</v>
      </c>
      <c r="B21" s="222"/>
      <c r="C21" s="22">
        <f>+D21/Metas!I6</f>
        <v>0.23145446765472441</v>
      </c>
      <c r="D21" s="39">
        <f>+Q21/R21</f>
        <v>0.28005990586221652</v>
      </c>
      <c r="E21" s="41">
        <f>SUM(E17:E20)</f>
        <v>459</v>
      </c>
      <c r="F21" s="41">
        <f t="shared" ref="F21:Q21" si="3">SUM(F17:F20)</f>
        <v>482</v>
      </c>
      <c r="G21" s="41">
        <f t="shared" si="3"/>
        <v>368</v>
      </c>
      <c r="H21" s="41">
        <f t="shared" si="3"/>
        <v>0</v>
      </c>
      <c r="I21" s="41">
        <f t="shared" si="3"/>
        <v>0</v>
      </c>
      <c r="J21" s="41">
        <f t="shared" si="3"/>
        <v>0</v>
      </c>
      <c r="K21" s="41">
        <f t="shared" si="3"/>
        <v>0</v>
      </c>
      <c r="L21" s="41">
        <f t="shared" si="3"/>
        <v>0</v>
      </c>
      <c r="M21" s="41">
        <f t="shared" si="3"/>
        <v>0</v>
      </c>
      <c r="N21" s="41">
        <f t="shared" si="3"/>
        <v>0</v>
      </c>
      <c r="O21" s="41">
        <f t="shared" si="3"/>
        <v>0</v>
      </c>
      <c r="P21" s="41">
        <f t="shared" si="3"/>
        <v>0</v>
      </c>
      <c r="Q21" s="41">
        <f t="shared" si="3"/>
        <v>1309</v>
      </c>
      <c r="R21" s="271">
        <v>4674</v>
      </c>
      <c r="S21" s="272"/>
    </row>
    <row r="22" spans="1:19" x14ac:dyDescent="0.2">
      <c r="B22" s="29" t="s">
        <v>193</v>
      </c>
      <c r="C22" s="30"/>
      <c r="D22" s="31"/>
      <c r="R22" s="268"/>
      <c r="S22" s="268"/>
    </row>
    <row r="23" spans="1:19" x14ac:dyDescent="0.2">
      <c r="C23" s="33"/>
      <c r="D23" s="34"/>
    </row>
  </sheetData>
  <mergeCells count="14">
    <mergeCell ref="A1:A10"/>
    <mergeCell ref="B1:B10"/>
    <mergeCell ref="C1:C11"/>
    <mergeCell ref="D1:D10"/>
    <mergeCell ref="E1:S1"/>
    <mergeCell ref="E2:Q9"/>
    <mergeCell ref="R2:S9"/>
    <mergeCell ref="E10:Q10"/>
    <mergeCell ref="R10:S11"/>
    <mergeCell ref="R22:S22"/>
    <mergeCell ref="A16:B16"/>
    <mergeCell ref="R16:S16"/>
    <mergeCell ref="A21:B21"/>
    <mergeCell ref="R21:S2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23"/>
  <sheetViews>
    <sheetView zoomScale="80" zoomScaleNormal="80" workbookViewId="0">
      <pane xSplit="2" ySplit="11" topLeftCell="C12" activePane="bottomRight" state="frozen"/>
      <selection activeCell="E27" sqref="E27"/>
      <selection pane="topRight" activeCell="E27" sqref="E27"/>
      <selection pane="bottomLeft" activeCell="E27" sqref="E27"/>
      <selection pane="bottomRight" activeCell="C12" sqref="C12"/>
    </sheetView>
  </sheetViews>
  <sheetFormatPr baseColWidth="10" defaultRowHeight="14.25" x14ac:dyDescent="0.2"/>
  <cols>
    <col min="1" max="1" width="26" style="15" bestFit="1" customWidth="1"/>
    <col min="2" max="2" width="50.28515625" style="15" bestFit="1" customWidth="1"/>
    <col min="3" max="3" width="14.42578125" style="19" customWidth="1"/>
    <col min="4" max="4" width="11.5703125" style="47" bestFit="1" customWidth="1"/>
    <col min="5" max="5" width="9" style="35" bestFit="1" customWidth="1"/>
    <col min="6" max="6" width="9.42578125" style="35" bestFit="1" customWidth="1"/>
    <col min="7" max="7" width="9" style="35" bestFit="1" customWidth="1"/>
    <col min="8" max="10" width="6.28515625" style="35" bestFit="1" customWidth="1"/>
    <col min="11" max="11" width="7.42578125" style="35" bestFit="1" customWidth="1"/>
    <col min="12" max="12" width="8.42578125" style="35" customWidth="1"/>
    <col min="13" max="13" width="9" style="35" customWidth="1"/>
    <col min="14" max="14" width="8.28515625" style="35" customWidth="1"/>
    <col min="15" max="15" width="9.140625" style="35" customWidth="1"/>
    <col min="16" max="16" width="8.28515625" style="35" customWidth="1"/>
    <col min="17" max="17" width="11.140625" style="35" bestFit="1" customWidth="1"/>
    <col min="18" max="18" width="9.7109375" style="35" bestFit="1" customWidth="1"/>
    <col min="19" max="20" width="10.5703125" style="35" bestFit="1" customWidth="1"/>
    <col min="21" max="23" width="8.7109375" style="35" bestFit="1" customWidth="1"/>
    <col min="24" max="24" width="6.28515625" style="35" bestFit="1" customWidth="1"/>
    <col min="25" max="25" width="10.28515625" style="35" customWidth="1"/>
    <col min="26" max="26" width="8" style="35" customWidth="1"/>
    <col min="27" max="27" width="8.140625" style="35" customWidth="1"/>
    <col min="28" max="28" width="8.5703125" style="35" customWidth="1"/>
    <col min="29" max="29" width="7.5703125" style="35" customWidth="1"/>
    <col min="30" max="30" width="12.5703125" style="35" bestFit="1" customWidth="1"/>
    <col min="31" max="16384" width="11.42578125" style="19"/>
  </cols>
  <sheetData>
    <row r="1" spans="1:30" s="176" customFormat="1" ht="79.5" customHeight="1" thickTop="1" thickBot="1" x14ac:dyDescent="0.25">
      <c r="A1" s="244" t="s">
        <v>0</v>
      </c>
      <c r="B1" s="247" t="s">
        <v>61</v>
      </c>
      <c r="C1" s="247" t="s">
        <v>62</v>
      </c>
      <c r="D1" s="284" t="s">
        <v>63</v>
      </c>
      <c r="E1" s="273" t="s">
        <v>89</v>
      </c>
      <c r="F1" s="274"/>
      <c r="G1" s="274"/>
      <c r="H1" s="274"/>
      <c r="I1" s="274"/>
      <c r="J1" s="274"/>
      <c r="K1" s="274"/>
      <c r="L1" s="274"/>
      <c r="M1" s="274"/>
      <c r="N1" s="274"/>
      <c r="O1" s="274"/>
      <c r="P1" s="274"/>
      <c r="Q1" s="274"/>
      <c r="R1" s="274"/>
      <c r="S1" s="274"/>
      <c r="T1" s="274"/>
      <c r="U1" s="274"/>
      <c r="V1" s="274"/>
      <c r="W1" s="274"/>
      <c r="X1" s="274"/>
      <c r="Y1" s="274"/>
      <c r="Z1" s="274"/>
      <c r="AA1" s="274"/>
      <c r="AB1" s="274"/>
      <c r="AC1" s="274"/>
      <c r="AD1" s="275"/>
    </row>
    <row r="2" spans="1:30" s="176" customFormat="1" ht="15" customHeight="1" thickTop="1" x14ac:dyDescent="0.2">
      <c r="A2" s="245"/>
      <c r="B2" s="248"/>
      <c r="C2" s="250"/>
      <c r="D2" s="285"/>
      <c r="E2" s="258" t="s">
        <v>65</v>
      </c>
      <c r="F2" s="259"/>
      <c r="G2" s="259"/>
      <c r="H2" s="259"/>
      <c r="I2" s="259"/>
      <c r="J2" s="259"/>
      <c r="K2" s="259"/>
      <c r="L2" s="259"/>
      <c r="M2" s="259"/>
      <c r="N2" s="259"/>
      <c r="O2" s="259"/>
      <c r="P2" s="259"/>
      <c r="Q2" s="259"/>
      <c r="R2" s="258" t="s">
        <v>66</v>
      </c>
      <c r="S2" s="259"/>
      <c r="T2" s="259"/>
      <c r="U2" s="259"/>
      <c r="V2" s="259"/>
      <c r="W2" s="259"/>
      <c r="X2" s="259"/>
      <c r="Y2" s="259"/>
      <c r="Z2" s="259"/>
      <c r="AA2" s="259"/>
      <c r="AB2" s="259"/>
      <c r="AC2" s="259"/>
      <c r="AD2" s="263"/>
    </row>
    <row r="3" spans="1:30" s="176" customFormat="1" ht="15" customHeight="1" x14ac:dyDescent="0.2">
      <c r="A3" s="245"/>
      <c r="B3" s="248"/>
      <c r="C3" s="250"/>
      <c r="D3" s="285"/>
      <c r="E3" s="258"/>
      <c r="F3" s="259"/>
      <c r="G3" s="259"/>
      <c r="H3" s="259"/>
      <c r="I3" s="259"/>
      <c r="J3" s="259"/>
      <c r="K3" s="259"/>
      <c r="L3" s="259"/>
      <c r="M3" s="259"/>
      <c r="N3" s="259"/>
      <c r="O3" s="259"/>
      <c r="P3" s="259"/>
      <c r="Q3" s="259"/>
      <c r="R3" s="258"/>
      <c r="S3" s="259"/>
      <c r="T3" s="259"/>
      <c r="U3" s="259"/>
      <c r="V3" s="259"/>
      <c r="W3" s="259"/>
      <c r="X3" s="259"/>
      <c r="Y3" s="259"/>
      <c r="Z3" s="259"/>
      <c r="AA3" s="259"/>
      <c r="AB3" s="259"/>
      <c r="AC3" s="259"/>
      <c r="AD3" s="263"/>
    </row>
    <row r="4" spans="1:30" s="176" customFormat="1" ht="15" customHeight="1" x14ac:dyDescent="0.2">
      <c r="A4" s="245"/>
      <c r="B4" s="248"/>
      <c r="C4" s="250"/>
      <c r="D4" s="285"/>
      <c r="E4" s="258"/>
      <c r="F4" s="259"/>
      <c r="G4" s="259"/>
      <c r="H4" s="259"/>
      <c r="I4" s="259"/>
      <c r="J4" s="259"/>
      <c r="K4" s="259"/>
      <c r="L4" s="259"/>
      <c r="M4" s="259"/>
      <c r="N4" s="259"/>
      <c r="O4" s="259"/>
      <c r="P4" s="259"/>
      <c r="Q4" s="259"/>
      <c r="R4" s="258"/>
      <c r="S4" s="259"/>
      <c r="T4" s="259"/>
      <c r="U4" s="259"/>
      <c r="V4" s="259"/>
      <c r="W4" s="259"/>
      <c r="X4" s="259"/>
      <c r="Y4" s="259"/>
      <c r="Z4" s="259"/>
      <c r="AA4" s="259"/>
      <c r="AB4" s="259"/>
      <c r="AC4" s="259"/>
      <c r="AD4" s="263"/>
    </row>
    <row r="5" spans="1:30" s="176" customFormat="1" ht="15" customHeight="1" x14ac:dyDescent="0.2">
      <c r="A5" s="245"/>
      <c r="B5" s="248"/>
      <c r="C5" s="250"/>
      <c r="D5" s="285"/>
      <c r="E5" s="258"/>
      <c r="F5" s="259"/>
      <c r="G5" s="259"/>
      <c r="H5" s="259"/>
      <c r="I5" s="259"/>
      <c r="J5" s="259"/>
      <c r="K5" s="259"/>
      <c r="L5" s="259"/>
      <c r="M5" s="259"/>
      <c r="N5" s="259"/>
      <c r="O5" s="259"/>
      <c r="P5" s="259"/>
      <c r="Q5" s="259"/>
      <c r="R5" s="258"/>
      <c r="S5" s="259"/>
      <c r="T5" s="259"/>
      <c r="U5" s="259"/>
      <c r="V5" s="259"/>
      <c r="W5" s="259"/>
      <c r="X5" s="259"/>
      <c r="Y5" s="259"/>
      <c r="Z5" s="259"/>
      <c r="AA5" s="259"/>
      <c r="AB5" s="259"/>
      <c r="AC5" s="259"/>
      <c r="AD5" s="263"/>
    </row>
    <row r="6" spans="1:30" s="176" customFormat="1" ht="15" customHeight="1" x14ac:dyDescent="0.2">
      <c r="A6" s="245"/>
      <c r="B6" s="248"/>
      <c r="C6" s="250"/>
      <c r="D6" s="285"/>
      <c r="E6" s="258"/>
      <c r="F6" s="259"/>
      <c r="G6" s="259"/>
      <c r="H6" s="259"/>
      <c r="I6" s="259"/>
      <c r="J6" s="259"/>
      <c r="K6" s="259"/>
      <c r="L6" s="259"/>
      <c r="M6" s="259"/>
      <c r="N6" s="259"/>
      <c r="O6" s="259"/>
      <c r="P6" s="259"/>
      <c r="Q6" s="259"/>
      <c r="R6" s="258"/>
      <c r="S6" s="259"/>
      <c r="T6" s="259"/>
      <c r="U6" s="259"/>
      <c r="V6" s="259"/>
      <c r="W6" s="259"/>
      <c r="X6" s="259"/>
      <c r="Y6" s="259"/>
      <c r="Z6" s="259"/>
      <c r="AA6" s="259"/>
      <c r="AB6" s="259"/>
      <c r="AC6" s="259"/>
      <c r="AD6" s="263"/>
    </row>
    <row r="7" spans="1:30" s="176" customFormat="1" ht="15" customHeight="1" x14ac:dyDescent="0.2">
      <c r="A7" s="245"/>
      <c r="B7" s="248"/>
      <c r="C7" s="250"/>
      <c r="D7" s="285"/>
      <c r="E7" s="258"/>
      <c r="F7" s="259"/>
      <c r="G7" s="259"/>
      <c r="H7" s="259"/>
      <c r="I7" s="259"/>
      <c r="J7" s="259"/>
      <c r="K7" s="259"/>
      <c r="L7" s="259"/>
      <c r="M7" s="259"/>
      <c r="N7" s="259"/>
      <c r="O7" s="259"/>
      <c r="P7" s="259"/>
      <c r="Q7" s="259"/>
      <c r="R7" s="258"/>
      <c r="S7" s="259"/>
      <c r="T7" s="259"/>
      <c r="U7" s="259"/>
      <c r="V7" s="259"/>
      <c r="W7" s="259"/>
      <c r="X7" s="259"/>
      <c r="Y7" s="259"/>
      <c r="Z7" s="259"/>
      <c r="AA7" s="259"/>
      <c r="AB7" s="259"/>
      <c r="AC7" s="259"/>
      <c r="AD7" s="263"/>
    </row>
    <row r="8" spans="1:30" s="176" customFormat="1" ht="15" customHeight="1" x14ac:dyDescent="0.2">
      <c r="A8" s="245"/>
      <c r="B8" s="248"/>
      <c r="C8" s="250"/>
      <c r="D8" s="285"/>
      <c r="E8" s="258"/>
      <c r="F8" s="259"/>
      <c r="G8" s="259"/>
      <c r="H8" s="259"/>
      <c r="I8" s="259"/>
      <c r="J8" s="259"/>
      <c r="K8" s="259"/>
      <c r="L8" s="259"/>
      <c r="M8" s="259"/>
      <c r="N8" s="259"/>
      <c r="O8" s="259"/>
      <c r="P8" s="259"/>
      <c r="Q8" s="259"/>
      <c r="R8" s="258"/>
      <c r="S8" s="259"/>
      <c r="T8" s="259"/>
      <c r="U8" s="259"/>
      <c r="V8" s="259"/>
      <c r="W8" s="259"/>
      <c r="X8" s="259"/>
      <c r="Y8" s="259"/>
      <c r="Z8" s="259"/>
      <c r="AA8" s="259"/>
      <c r="AB8" s="259"/>
      <c r="AC8" s="259"/>
      <c r="AD8" s="263"/>
    </row>
    <row r="9" spans="1:30" s="176" customFormat="1" ht="15.75" customHeight="1" thickBot="1" x14ac:dyDescent="0.25">
      <c r="A9" s="245"/>
      <c r="B9" s="248"/>
      <c r="C9" s="250"/>
      <c r="D9" s="285"/>
      <c r="E9" s="260"/>
      <c r="F9" s="261"/>
      <c r="G9" s="261"/>
      <c r="H9" s="261"/>
      <c r="I9" s="261"/>
      <c r="J9" s="261"/>
      <c r="K9" s="261"/>
      <c r="L9" s="261"/>
      <c r="M9" s="261"/>
      <c r="N9" s="261"/>
      <c r="O9" s="261"/>
      <c r="P9" s="261"/>
      <c r="Q9" s="261"/>
      <c r="R9" s="260"/>
      <c r="S9" s="261"/>
      <c r="T9" s="261"/>
      <c r="U9" s="261"/>
      <c r="V9" s="261"/>
      <c r="W9" s="261"/>
      <c r="X9" s="261"/>
      <c r="Y9" s="261"/>
      <c r="Z9" s="261"/>
      <c r="AA9" s="261"/>
      <c r="AB9" s="261"/>
      <c r="AC9" s="261"/>
      <c r="AD9" s="264"/>
    </row>
    <row r="10" spans="1:30" s="176" customFormat="1" ht="57.75" customHeight="1" thickBot="1" x14ac:dyDescent="0.25">
      <c r="A10" s="246"/>
      <c r="B10" s="249"/>
      <c r="C10" s="250"/>
      <c r="D10" s="286"/>
      <c r="E10" s="265" t="s">
        <v>90</v>
      </c>
      <c r="F10" s="265"/>
      <c r="G10" s="265"/>
      <c r="H10" s="265"/>
      <c r="I10" s="265"/>
      <c r="J10" s="265"/>
      <c r="K10" s="265"/>
      <c r="L10" s="265"/>
      <c r="M10" s="265"/>
      <c r="N10" s="265"/>
      <c r="O10" s="265"/>
      <c r="P10" s="265"/>
      <c r="Q10" s="265"/>
      <c r="R10" s="266" t="s">
        <v>91</v>
      </c>
      <c r="S10" s="265"/>
      <c r="T10" s="265"/>
      <c r="U10" s="265"/>
      <c r="V10" s="265"/>
      <c r="W10" s="265"/>
      <c r="X10" s="265"/>
      <c r="Y10" s="265"/>
      <c r="Z10" s="265"/>
      <c r="AA10" s="265"/>
      <c r="AB10" s="265"/>
      <c r="AC10" s="265"/>
      <c r="AD10" s="267"/>
    </row>
    <row r="11" spans="1:30" s="176" customFormat="1" ht="22.5" thickBot="1" x14ac:dyDescent="0.25">
      <c r="A11" s="177"/>
      <c r="B11" s="177"/>
      <c r="C11" s="249"/>
      <c r="D11" s="181" t="s">
        <v>68</v>
      </c>
      <c r="E11" s="179" t="s">
        <v>74</v>
      </c>
      <c r="F11" s="179" t="s">
        <v>75</v>
      </c>
      <c r="G11" s="179" t="s">
        <v>76</v>
      </c>
      <c r="H11" s="179" t="s">
        <v>77</v>
      </c>
      <c r="I11" s="179" t="s">
        <v>78</v>
      </c>
      <c r="J11" s="179" t="s">
        <v>79</v>
      </c>
      <c r="K11" s="179" t="s">
        <v>80</v>
      </c>
      <c r="L11" s="179" t="s">
        <v>81</v>
      </c>
      <c r="M11" s="179" t="s">
        <v>82</v>
      </c>
      <c r="N11" s="179" t="s">
        <v>83</v>
      </c>
      <c r="O11" s="179" t="s">
        <v>84</v>
      </c>
      <c r="P11" s="179" t="s">
        <v>85</v>
      </c>
      <c r="Q11" s="179" t="s">
        <v>86</v>
      </c>
      <c r="R11" s="179" t="s">
        <v>74</v>
      </c>
      <c r="S11" s="179" t="s">
        <v>75</v>
      </c>
      <c r="T11" s="179" t="s">
        <v>76</v>
      </c>
      <c r="U11" s="179" t="s">
        <v>77</v>
      </c>
      <c r="V11" s="179" t="s">
        <v>78</v>
      </c>
      <c r="W11" s="179" t="s">
        <v>79</v>
      </c>
      <c r="X11" s="179" t="s">
        <v>80</v>
      </c>
      <c r="Y11" s="179" t="s">
        <v>81</v>
      </c>
      <c r="Z11" s="179" t="s">
        <v>82</v>
      </c>
      <c r="AA11" s="179" t="s">
        <v>83</v>
      </c>
      <c r="AB11" s="179" t="s">
        <v>84</v>
      </c>
      <c r="AC11" s="179" t="s">
        <v>85</v>
      </c>
      <c r="AD11" s="179" t="s">
        <v>86</v>
      </c>
    </row>
    <row r="12" spans="1:30" ht="15" thickBot="1" x14ac:dyDescent="0.25">
      <c r="A12" s="49" t="s">
        <v>194</v>
      </c>
      <c r="B12" s="50" t="s">
        <v>195</v>
      </c>
      <c r="C12" s="21"/>
      <c r="D12" s="45"/>
      <c r="E12" s="20">
        <f>IFERROR(VLOOKUP(B12,[1]NUM6!$H$3:$L$136,2,FALSE),0)</f>
        <v>29</v>
      </c>
      <c r="F12" s="20">
        <f>IFERROR(VLOOKUP(B12,[1]NUM6!$H$3:$L$136,3,FALSE),0)</f>
        <v>0</v>
      </c>
      <c r="G12" s="20">
        <f>IFERROR(VLOOKUP(B12,[1]NUM6!$H$3:$L$136,4,FALSE),0)</f>
        <v>16</v>
      </c>
      <c r="H12" s="20"/>
      <c r="I12" s="20"/>
      <c r="J12" s="20"/>
      <c r="K12" s="20"/>
      <c r="L12" s="20"/>
      <c r="M12" s="20"/>
      <c r="N12" s="20"/>
      <c r="O12" s="20"/>
      <c r="P12" s="20"/>
      <c r="Q12" s="18">
        <f t="shared" ref="Q12:Q20" si="0">SUM(E12:P12)</f>
        <v>45</v>
      </c>
      <c r="R12" s="20">
        <f>IFERROR(VLOOKUP(B12,[1]DEN6!$H$3:$L$165,2,FALSE),0)</f>
        <v>175</v>
      </c>
      <c r="S12" s="20">
        <f>IFERROR(VLOOKUP(B12,[1]DEN6!$H$3:$L$165,3,FALSE),0)</f>
        <v>102</v>
      </c>
      <c r="T12" s="20">
        <f>IFERROR(VLOOKUP(B12,[1]DEN6!$H$3:$L$165,4,FALSE),0)</f>
        <v>150</v>
      </c>
      <c r="U12" s="17"/>
      <c r="V12" s="17"/>
      <c r="W12" s="17"/>
      <c r="X12" s="17"/>
      <c r="Y12" s="17"/>
      <c r="Z12" s="20"/>
      <c r="AA12" s="20"/>
      <c r="AB12" s="20"/>
      <c r="AC12" s="20"/>
      <c r="AD12" s="18">
        <f t="shared" ref="AD12:AD20" si="1">SUM(R12:AC12)</f>
        <v>427</v>
      </c>
    </row>
    <row r="13" spans="1:30" ht="15" thickBot="1" x14ac:dyDescent="0.25">
      <c r="A13" s="49" t="s">
        <v>194</v>
      </c>
      <c r="B13" s="50" t="s">
        <v>196</v>
      </c>
      <c r="C13" s="16"/>
      <c r="D13" s="45"/>
      <c r="E13" s="20">
        <f>IFERROR(VLOOKUP(B13,[1]NUM6!$H$3:$L$136,2,FALSE),0)</f>
        <v>0</v>
      </c>
      <c r="F13" s="20">
        <f>IFERROR(VLOOKUP(B13,[1]NUM6!$H$3:$L$136,3,FALSE),0)</f>
        <v>0</v>
      </c>
      <c r="G13" s="20">
        <f>IFERROR(VLOOKUP(B13,[1]NUM6!$H$3:$L$136,4,FALSE),0)</f>
        <v>0</v>
      </c>
      <c r="H13" s="20"/>
      <c r="I13" s="20"/>
      <c r="J13" s="20"/>
      <c r="K13" s="20"/>
      <c r="L13" s="20"/>
      <c r="M13" s="20"/>
      <c r="N13" s="20"/>
      <c r="O13" s="20"/>
      <c r="P13" s="20"/>
      <c r="Q13" s="18">
        <f t="shared" si="0"/>
        <v>0</v>
      </c>
      <c r="R13" s="20">
        <f>IFERROR(VLOOKUP(B13,[1]DEN6!$H$3:$L$165,2,FALSE),0)</f>
        <v>57</v>
      </c>
      <c r="S13" s="20">
        <f>IFERROR(VLOOKUP(B13,[1]DEN6!$H$3:$L$165,3,FALSE),0)</f>
        <v>53</v>
      </c>
      <c r="T13" s="20">
        <f>IFERROR(VLOOKUP(B13,[1]DEN6!$H$3:$L$165,4,FALSE),0)</f>
        <v>51</v>
      </c>
      <c r="U13" s="17"/>
      <c r="V13" s="17"/>
      <c r="W13" s="17"/>
      <c r="X13" s="17"/>
      <c r="Y13" s="17"/>
      <c r="Z13" s="20"/>
      <c r="AA13" s="20"/>
      <c r="AB13" s="20"/>
      <c r="AC13" s="20"/>
      <c r="AD13" s="18">
        <f t="shared" si="1"/>
        <v>161</v>
      </c>
    </row>
    <row r="14" spans="1:30" ht="15" thickBot="1" x14ac:dyDescent="0.25">
      <c r="A14" s="49" t="s">
        <v>194</v>
      </c>
      <c r="B14" s="50" t="s">
        <v>197</v>
      </c>
      <c r="C14" s="16"/>
      <c r="D14" s="45"/>
      <c r="E14" s="20">
        <f>IFERROR(VLOOKUP(B14,[1]NUM6!$H$3:$L$136,2,FALSE),0)</f>
        <v>0</v>
      </c>
      <c r="F14" s="20">
        <f>IFERROR(VLOOKUP(B14,[1]NUM6!$H$3:$L$136,3,FALSE),0)</f>
        <v>0</v>
      </c>
      <c r="G14" s="20">
        <f>IFERROR(VLOOKUP(B14,[1]NUM6!$H$3:$L$136,4,FALSE),0)</f>
        <v>0</v>
      </c>
      <c r="H14" s="20"/>
      <c r="I14" s="20"/>
      <c r="J14" s="20"/>
      <c r="K14" s="20"/>
      <c r="L14" s="20"/>
      <c r="M14" s="20"/>
      <c r="N14" s="20"/>
      <c r="O14" s="20"/>
      <c r="P14" s="20"/>
      <c r="Q14" s="18">
        <f t="shared" si="0"/>
        <v>0</v>
      </c>
      <c r="R14" s="20">
        <f>IFERROR(VLOOKUP(B14,[1]DEN6!$H$3:$L$165,2,FALSE),0)</f>
        <v>67</v>
      </c>
      <c r="S14" s="20">
        <f>IFERROR(VLOOKUP(B14,[1]DEN6!$H$3:$L$165,3,FALSE),0)</f>
        <v>55</v>
      </c>
      <c r="T14" s="20">
        <f>IFERROR(VLOOKUP(B14,[1]DEN6!$H$3:$L$165,4,FALSE),0)</f>
        <v>31</v>
      </c>
      <c r="U14" s="17"/>
      <c r="V14" s="17"/>
      <c r="W14" s="17"/>
      <c r="X14" s="17"/>
      <c r="Y14" s="17"/>
      <c r="Z14" s="20"/>
      <c r="AA14" s="20"/>
      <c r="AB14" s="20"/>
      <c r="AC14" s="20"/>
      <c r="AD14" s="18">
        <f t="shared" si="1"/>
        <v>153</v>
      </c>
    </row>
    <row r="15" spans="1:30" ht="15" thickBot="1" x14ac:dyDescent="0.25">
      <c r="A15" s="49" t="s">
        <v>194</v>
      </c>
      <c r="B15" s="50" t="s">
        <v>198</v>
      </c>
      <c r="C15" s="16"/>
      <c r="D15" s="45"/>
      <c r="E15" s="20">
        <f>IFERROR(VLOOKUP(B15,[1]NUM6!$H$3:$L$136,2,FALSE),0)</f>
        <v>0</v>
      </c>
      <c r="F15" s="20">
        <f>IFERROR(VLOOKUP(B15,[1]NUM6!$H$3:$L$136,3,FALSE),0)</f>
        <v>0</v>
      </c>
      <c r="G15" s="20">
        <f>IFERROR(VLOOKUP(B15,[1]NUM6!$H$3:$L$136,4,FALSE),0)</f>
        <v>0</v>
      </c>
      <c r="H15" s="20"/>
      <c r="I15" s="20"/>
      <c r="J15" s="20"/>
      <c r="K15" s="20"/>
      <c r="L15" s="20"/>
      <c r="M15" s="20"/>
      <c r="N15" s="20"/>
      <c r="O15" s="20"/>
      <c r="P15" s="20"/>
      <c r="Q15" s="18">
        <f t="shared" si="0"/>
        <v>0</v>
      </c>
      <c r="R15" s="20">
        <f>IFERROR(VLOOKUP(B15,[1]DEN6!$H$3:$L$165,2,FALSE),0)</f>
        <v>41</v>
      </c>
      <c r="S15" s="20">
        <f>IFERROR(VLOOKUP(B15,[1]DEN6!$H$3:$L$165,3,FALSE),0)</f>
        <v>41</v>
      </c>
      <c r="T15" s="20">
        <f>IFERROR(VLOOKUP(B15,[1]DEN6!$H$3:$L$165,4,FALSE),0)</f>
        <v>42</v>
      </c>
      <c r="U15" s="17"/>
      <c r="V15" s="17"/>
      <c r="W15" s="17"/>
      <c r="X15" s="17"/>
      <c r="Y15" s="17"/>
      <c r="Z15" s="20"/>
      <c r="AA15" s="20"/>
      <c r="AB15" s="20"/>
      <c r="AC15" s="20"/>
      <c r="AD15" s="18">
        <f>SUM(R15:AC15)</f>
        <v>124</v>
      </c>
    </row>
    <row r="16" spans="1:30" ht="15" thickBot="1" x14ac:dyDescent="0.25">
      <c r="A16" s="221" t="s">
        <v>199</v>
      </c>
      <c r="B16" s="222"/>
      <c r="C16" s="22">
        <f>D16/Metas!J6</f>
        <v>0.520751965838671</v>
      </c>
      <c r="D16" s="23">
        <f>+Q16/AD16</f>
        <v>5.2023121387283239E-2</v>
      </c>
      <c r="E16" s="24">
        <f t="shared" ref="E16:AD16" si="2">SUM(E12:E15)</f>
        <v>29</v>
      </c>
      <c r="F16" s="24">
        <f t="shared" si="2"/>
        <v>0</v>
      </c>
      <c r="G16" s="24">
        <f t="shared" si="2"/>
        <v>16</v>
      </c>
      <c r="H16" s="24">
        <f t="shared" si="2"/>
        <v>0</v>
      </c>
      <c r="I16" s="24">
        <f t="shared" si="2"/>
        <v>0</v>
      </c>
      <c r="J16" s="24">
        <f t="shared" si="2"/>
        <v>0</v>
      </c>
      <c r="K16" s="24">
        <f t="shared" si="2"/>
        <v>0</v>
      </c>
      <c r="L16" s="24">
        <f t="shared" si="2"/>
        <v>0</v>
      </c>
      <c r="M16" s="24">
        <f t="shared" si="2"/>
        <v>0</v>
      </c>
      <c r="N16" s="24">
        <f t="shared" si="2"/>
        <v>0</v>
      </c>
      <c r="O16" s="24">
        <f t="shared" si="2"/>
        <v>0</v>
      </c>
      <c r="P16" s="24">
        <f t="shared" si="2"/>
        <v>0</v>
      </c>
      <c r="Q16" s="25">
        <f t="shared" si="2"/>
        <v>45</v>
      </c>
      <c r="R16" s="24">
        <f t="shared" si="2"/>
        <v>340</v>
      </c>
      <c r="S16" s="24">
        <f t="shared" si="2"/>
        <v>251</v>
      </c>
      <c r="T16" s="24">
        <f t="shared" si="2"/>
        <v>274</v>
      </c>
      <c r="U16" s="24">
        <f t="shared" si="2"/>
        <v>0</v>
      </c>
      <c r="V16" s="24">
        <f t="shared" si="2"/>
        <v>0</v>
      </c>
      <c r="W16" s="24">
        <f t="shared" si="2"/>
        <v>0</v>
      </c>
      <c r="X16" s="24">
        <f t="shared" si="2"/>
        <v>0</v>
      </c>
      <c r="Y16" s="24">
        <f t="shared" si="2"/>
        <v>0</v>
      </c>
      <c r="Z16" s="24">
        <f t="shared" si="2"/>
        <v>0</v>
      </c>
      <c r="AA16" s="24">
        <f t="shared" si="2"/>
        <v>0</v>
      </c>
      <c r="AB16" s="24">
        <f t="shared" si="2"/>
        <v>0</v>
      </c>
      <c r="AC16" s="24">
        <f t="shared" si="2"/>
        <v>0</v>
      </c>
      <c r="AD16" s="25">
        <f t="shared" si="2"/>
        <v>865</v>
      </c>
    </row>
    <row r="17" spans="1:30" ht="15" thickBot="1" x14ac:dyDescent="0.25">
      <c r="A17" s="49" t="s">
        <v>200</v>
      </c>
      <c r="B17" s="50" t="s">
        <v>201</v>
      </c>
      <c r="C17" s="16"/>
      <c r="D17" s="45"/>
      <c r="E17" s="20">
        <f>IFERROR(VLOOKUP(B17,[1]NUM6!$H$3:$L$136,2,FALSE),0)</f>
        <v>94</v>
      </c>
      <c r="F17" s="20">
        <f>IFERROR(VLOOKUP(B17,[1]NUM6!$H$3:$L$136,3,FALSE),0)</f>
        <v>94</v>
      </c>
      <c r="G17" s="20">
        <f>IFERROR(VLOOKUP(B17,[1]NUM6!$H$3:$L$136,4,FALSE),0)</f>
        <v>63</v>
      </c>
      <c r="H17" s="20"/>
      <c r="I17" s="20"/>
      <c r="J17" s="20"/>
      <c r="K17" s="20"/>
      <c r="L17" s="20"/>
      <c r="M17" s="20"/>
      <c r="N17" s="20"/>
      <c r="O17" s="20"/>
      <c r="P17" s="20"/>
      <c r="Q17" s="18">
        <f t="shared" si="0"/>
        <v>251</v>
      </c>
      <c r="R17" s="20">
        <f>IFERROR(VLOOKUP(B17,[1]DEN6!$H$3:$L$165,2,FALSE),0)</f>
        <v>315</v>
      </c>
      <c r="S17" s="20">
        <f>IFERROR(VLOOKUP(B17,[1]DEN6!$H$3:$L$165,3,FALSE),0)</f>
        <v>325</v>
      </c>
      <c r="T17" s="20">
        <f>IFERROR(VLOOKUP(B17,[1]DEN6!$H$3:$L$165,4,FALSE),0)</f>
        <v>274</v>
      </c>
      <c r="U17" s="20"/>
      <c r="V17" s="20"/>
      <c r="W17" s="20"/>
      <c r="X17" s="20"/>
      <c r="Y17" s="20"/>
      <c r="Z17" s="20"/>
      <c r="AA17" s="20"/>
      <c r="AB17" s="20"/>
      <c r="AC17" s="20"/>
      <c r="AD17" s="18">
        <f t="shared" si="1"/>
        <v>914</v>
      </c>
    </row>
    <row r="18" spans="1:30" ht="15" thickBot="1" x14ac:dyDescent="0.25">
      <c r="A18" s="49" t="s">
        <v>200</v>
      </c>
      <c r="B18" s="50" t="s">
        <v>202</v>
      </c>
      <c r="C18" s="16"/>
      <c r="D18" s="45"/>
      <c r="E18" s="20">
        <f>IFERROR(VLOOKUP(B18,[1]NUM6!$H$3:$L$136,2,FALSE),0)</f>
        <v>0</v>
      </c>
      <c r="F18" s="20">
        <f>IFERROR(VLOOKUP(B18,[1]NUM6!$H$3:$L$136,3,FALSE),0)</f>
        <v>0</v>
      </c>
      <c r="G18" s="20">
        <f>IFERROR(VLOOKUP(B18,[1]NUM6!$H$3:$L$136,4,FALSE),0)</f>
        <v>0</v>
      </c>
      <c r="H18" s="20"/>
      <c r="I18" s="20"/>
      <c r="J18" s="20"/>
      <c r="K18" s="20"/>
      <c r="L18" s="20"/>
      <c r="M18" s="20"/>
      <c r="N18" s="20"/>
      <c r="O18" s="20"/>
      <c r="P18" s="20"/>
      <c r="Q18" s="18">
        <f t="shared" si="0"/>
        <v>0</v>
      </c>
      <c r="R18" s="20">
        <f>IFERROR(VLOOKUP(B18,[1]DEN6!$H$3:$L$165,2,FALSE),0)</f>
        <v>32</v>
      </c>
      <c r="S18" s="20">
        <f>IFERROR(VLOOKUP(B18,[1]DEN6!$H$3:$L$165,3,FALSE),0)</f>
        <v>45</v>
      </c>
      <c r="T18" s="20">
        <f>IFERROR(VLOOKUP(B18,[1]DEN6!$H$3:$L$165,4,FALSE),0)</f>
        <v>43</v>
      </c>
      <c r="U18" s="20"/>
      <c r="V18" s="20"/>
      <c r="W18" s="20"/>
      <c r="X18" s="20"/>
      <c r="Y18" s="20"/>
      <c r="Z18" s="20"/>
      <c r="AA18" s="20"/>
      <c r="AB18" s="20"/>
      <c r="AC18" s="20"/>
      <c r="AD18" s="18">
        <f t="shared" si="1"/>
        <v>120</v>
      </c>
    </row>
    <row r="19" spans="1:30" ht="15" thickBot="1" x14ac:dyDescent="0.25">
      <c r="A19" s="49" t="s">
        <v>200</v>
      </c>
      <c r="B19" s="50" t="s">
        <v>203</v>
      </c>
      <c r="C19" s="16"/>
      <c r="D19" s="45"/>
      <c r="E19" s="20">
        <f>IFERROR(VLOOKUP(B19,[1]NUM6!$H$3:$L$136,2,FALSE),0)</f>
        <v>0</v>
      </c>
      <c r="F19" s="20">
        <f>IFERROR(VLOOKUP(B19,[1]NUM6!$H$3:$L$136,3,FALSE),0)</f>
        <v>0</v>
      </c>
      <c r="G19" s="20">
        <f>IFERROR(VLOOKUP(B19,[1]NUM6!$H$3:$L$136,4,FALSE),0)</f>
        <v>0</v>
      </c>
      <c r="H19" s="20"/>
      <c r="I19" s="20"/>
      <c r="J19" s="20"/>
      <c r="K19" s="20"/>
      <c r="L19" s="20"/>
      <c r="M19" s="20"/>
      <c r="N19" s="20"/>
      <c r="O19" s="20"/>
      <c r="P19" s="20"/>
      <c r="Q19" s="18">
        <f t="shared" si="0"/>
        <v>0</v>
      </c>
      <c r="R19" s="20">
        <f>IFERROR(VLOOKUP(B19,[1]DEN6!$H$3:$L$165,2,FALSE),0)</f>
        <v>40</v>
      </c>
      <c r="S19" s="20">
        <f>IFERROR(VLOOKUP(B19,[1]DEN6!$H$3:$L$165,3,FALSE),0)</f>
        <v>36</v>
      </c>
      <c r="T19" s="20">
        <f>IFERROR(VLOOKUP(B19,[1]DEN6!$H$3:$L$165,4,FALSE),0)</f>
        <v>20</v>
      </c>
      <c r="U19" s="20"/>
      <c r="V19" s="20"/>
      <c r="W19" s="20"/>
      <c r="X19" s="20"/>
      <c r="Y19" s="20"/>
      <c r="Z19" s="20"/>
      <c r="AA19" s="20"/>
      <c r="AB19" s="20"/>
      <c r="AC19" s="20"/>
      <c r="AD19" s="18">
        <f t="shared" si="1"/>
        <v>96</v>
      </c>
    </row>
    <row r="20" spans="1:30" ht="15" thickBot="1" x14ac:dyDescent="0.25">
      <c r="A20" s="49" t="s">
        <v>200</v>
      </c>
      <c r="B20" s="50" t="s">
        <v>204</v>
      </c>
      <c r="C20" s="16"/>
      <c r="D20" s="45"/>
      <c r="E20" s="20">
        <f>IFERROR(VLOOKUP(B20,[1]NUM6!$H$3:$L$136,2,FALSE),0)</f>
        <v>0</v>
      </c>
      <c r="F20" s="20">
        <f>IFERROR(VLOOKUP(B20,[1]NUM6!$H$3:$L$136,3,FALSE),0)</f>
        <v>0</v>
      </c>
      <c r="G20" s="20">
        <f>IFERROR(VLOOKUP(B20,[1]NUM6!$H$3:$L$136,4,FALSE),0)</f>
        <v>0</v>
      </c>
      <c r="H20" s="20"/>
      <c r="I20" s="20"/>
      <c r="J20" s="20"/>
      <c r="K20" s="20"/>
      <c r="L20" s="20"/>
      <c r="M20" s="20"/>
      <c r="N20" s="20"/>
      <c r="O20" s="20"/>
      <c r="P20" s="20"/>
      <c r="Q20" s="18">
        <f t="shared" si="0"/>
        <v>0</v>
      </c>
      <c r="R20" s="20">
        <f>IFERROR(VLOOKUP(B20,[1]DEN6!$H$3:$L$165,2,FALSE),0)</f>
        <v>72</v>
      </c>
      <c r="S20" s="20">
        <f>IFERROR(VLOOKUP(B20,[1]DEN6!$H$3:$L$165,3,FALSE),0)</f>
        <v>76</v>
      </c>
      <c r="T20" s="20">
        <f>IFERROR(VLOOKUP(B20,[1]DEN6!$H$3:$L$165,4,FALSE),0)</f>
        <v>31</v>
      </c>
      <c r="U20" s="20"/>
      <c r="V20" s="20"/>
      <c r="W20" s="20"/>
      <c r="X20" s="20"/>
      <c r="Y20" s="20"/>
      <c r="Z20" s="20"/>
      <c r="AA20" s="20"/>
      <c r="AB20" s="20"/>
      <c r="AC20" s="20"/>
      <c r="AD20" s="18">
        <f t="shared" si="1"/>
        <v>179</v>
      </c>
    </row>
    <row r="21" spans="1:30" ht="15" thickBot="1" x14ac:dyDescent="0.25">
      <c r="A21" s="221" t="s">
        <v>205</v>
      </c>
      <c r="B21" s="222"/>
      <c r="C21" s="22">
        <f>D21/Metas!J6</f>
        <v>1.9194136841195664</v>
      </c>
      <c r="D21" s="23">
        <f>+Q21/AD21</f>
        <v>0.1917494270435447</v>
      </c>
      <c r="E21" s="26">
        <f t="shared" ref="E21:AD21" si="3">SUM(E17:E20)</f>
        <v>94</v>
      </c>
      <c r="F21" s="26">
        <f t="shared" si="3"/>
        <v>94</v>
      </c>
      <c r="G21" s="26">
        <f t="shared" si="3"/>
        <v>63</v>
      </c>
      <c r="H21" s="26">
        <f t="shared" si="3"/>
        <v>0</v>
      </c>
      <c r="I21" s="26">
        <f t="shared" si="3"/>
        <v>0</v>
      </c>
      <c r="J21" s="26">
        <f t="shared" si="3"/>
        <v>0</v>
      </c>
      <c r="K21" s="26">
        <f t="shared" si="3"/>
        <v>0</v>
      </c>
      <c r="L21" s="26">
        <f t="shared" si="3"/>
        <v>0</v>
      </c>
      <c r="M21" s="26">
        <f t="shared" si="3"/>
        <v>0</v>
      </c>
      <c r="N21" s="26">
        <f t="shared" si="3"/>
        <v>0</v>
      </c>
      <c r="O21" s="26">
        <f t="shared" si="3"/>
        <v>0</v>
      </c>
      <c r="P21" s="26">
        <f t="shared" si="3"/>
        <v>0</v>
      </c>
      <c r="Q21" s="26">
        <f t="shared" si="3"/>
        <v>251</v>
      </c>
      <c r="R21" s="26">
        <f t="shared" si="3"/>
        <v>459</v>
      </c>
      <c r="S21" s="26">
        <f t="shared" si="3"/>
        <v>482</v>
      </c>
      <c r="T21" s="26">
        <f t="shared" si="3"/>
        <v>368</v>
      </c>
      <c r="U21" s="26">
        <f t="shared" si="3"/>
        <v>0</v>
      </c>
      <c r="V21" s="26">
        <f t="shared" si="3"/>
        <v>0</v>
      </c>
      <c r="W21" s="26">
        <f t="shared" si="3"/>
        <v>0</v>
      </c>
      <c r="X21" s="26">
        <f t="shared" si="3"/>
        <v>0</v>
      </c>
      <c r="Y21" s="26">
        <f t="shared" si="3"/>
        <v>0</v>
      </c>
      <c r="Z21" s="26">
        <f t="shared" si="3"/>
        <v>0</v>
      </c>
      <c r="AA21" s="26">
        <f t="shared" si="3"/>
        <v>0</v>
      </c>
      <c r="AB21" s="26">
        <f t="shared" si="3"/>
        <v>0</v>
      </c>
      <c r="AC21" s="26">
        <f t="shared" si="3"/>
        <v>0</v>
      </c>
      <c r="AD21" s="26">
        <f t="shared" si="3"/>
        <v>1309</v>
      </c>
    </row>
    <row r="22" spans="1:30" x14ac:dyDescent="0.2">
      <c r="B22" s="29" t="s">
        <v>193</v>
      </c>
      <c r="C22" s="30"/>
      <c r="D22" s="46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R22" s="20"/>
      <c r="S22" s="20"/>
      <c r="T22" s="20"/>
      <c r="U22" s="20"/>
      <c r="V22" s="20"/>
      <c r="W22" s="20"/>
      <c r="X22" s="20"/>
      <c r="Y22" s="20"/>
      <c r="Z22" s="20"/>
      <c r="AA22" s="20"/>
      <c r="AB22" s="20"/>
      <c r="AC22" s="20"/>
    </row>
    <row r="23" spans="1:30" x14ac:dyDescent="0.2">
      <c r="C23" s="33"/>
    </row>
  </sheetData>
  <mergeCells count="11">
    <mergeCell ref="D1:D10"/>
    <mergeCell ref="E1:AD1"/>
    <mergeCell ref="E2:Q9"/>
    <mergeCell ref="R2:AD9"/>
    <mergeCell ref="E10:Q10"/>
    <mergeCell ref="R10:AD10"/>
    <mergeCell ref="A16:B16"/>
    <mergeCell ref="A21:B21"/>
    <mergeCell ref="A1:A10"/>
    <mergeCell ref="B1:B10"/>
    <mergeCell ref="C1:C1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3"/>
  <sheetViews>
    <sheetView zoomScale="80" zoomScaleNormal="80" workbookViewId="0">
      <pane xSplit="2" ySplit="11" topLeftCell="C12" activePane="bottomRight" state="frozen"/>
      <selection activeCell="E27" sqref="E27"/>
      <selection pane="topRight" activeCell="E27" sqref="E27"/>
      <selection pane="bottomLeft" activeCell="E27" sqref="E27"/>
      <selection pane="bottomRight" activeCell="C12" sqref="C12"/>
    </sheetView>
  </sheetViews>
  <sheetFormatPr baseColWidth="10" defaultRowHeight="14.25" x14ac:dyDescent="0.2"/>
  <cols>
    <col min="1" max="1" width="22.28515625" style="15" customWidth="1"/>
    <col min="2" max="2" width="52.140625" style="15" bestFit="1" customWidth="1"/>
    <col min="3" max="3" width="14.42578125" style="19" customWidth="1"/>
    <col min="4" max="4" width="12.7109375" style="19" bestFit="1" customWidth="1"/>
    <col min="5" max="5" width="11.7109375" style="35" bestFit="1" customWidth="1"/>
    <col min="6" max="7" width="10.85546875" style="35" bestFit="1" customWidth="1"/>
    <col min="8" max="8" width="9.7109375" style="35" bestFit="1" customWidth="1"/>
    <col min="9" max="9" width="10.28515625" style="35" bestFit="1" customWidth="1"/>
    <col min="10" max="10" width="9.7109375" style="35" bestFit="1" customWidth="1"/>
    <col min="11" max="11" width="11.85546875" style="35" customWidth="1"/>
    <col min="12" max="13" width="10.28515625" style="35" bestFit="1" customWidth="1"/>
    <col min="14" max="14" width="10.85546875" style="35" customWidth="1"/>
    <col min="15" max="15" width="9.7109375" style="35" bestFit="1" customWidth="1"/>
    <col min="16" max="16" width="10.28515625" style="35" bestFit="1" customWidth="1"/>
    <col min="17" max="17" width="11.7109375" style="35" bestFit="1" customWidth="1"/>
    <col min="18" max="18" width="14.140625" style="19" customWidth="1"/>
    <col min="19" max="19" width="15.7109375" style="19" customWidth="1"/>
    <col min="20" max="16384" width="11.42578125" style="19"/>
  </cols>
  <sheetData>
    <row r="1" spans="1:21" s="176" customFormat="1" ht="73.5" customHeight="1" thickTop="1" thickBot="1" x14ac:dyDescent="0.25">
      <c r="A1" s="244" t="s">
        <v>0</v>
      </c>
      <c r="B1" s="247" t="s">
        <v>61</v>
      </c>
      <c r="C1" s="247" t="s">
        <v>62</v>
      </c>
      <c r="D1" s="251" t="s">
        <v>63</v>
      </c>
      <c r="E1" s="273" t="s">
        <v>92</v>
      </c>
      <c r="F1" s="274"/>
      <c r="G1" s="274"/>
      <c r="H1" s="274"/>
      <c r="I1" s="274"/>
      <c r="J1" s="274"/>
      <c r="K1" s="274"/>
      <c r="L1" s="274"/>
      <c r="M1" s="274"/>
      <c r="N1" s="274"/>
      <c r="O1" s="274"/>
      <c r="P1" s="274"/>
      <c r="Q1" s="274"/>
      <c r="R1" s="274"/>
      <c r="S1" s="275"/>
    </row>
    <row r="2" spans="1:21" s="176" customFormat="1" ht="15" customHeight="1" thickTop="1" x14ac:dyDescent="0.2">
      <c r="A2" s="245"/>
      <c r="B2" s="248"/>
      <c r="C2" s="250"/>
      <c r="D2" s="252"/>
      <c r="E2" s="258" t="s">
        <v>65</v>
      </c>
      <c r="F2" s="259"/>
      <c r="G2" s="259"/>
      <c r="H2" s="259"/>
      <c r="I2" s="259"/>
      <c r="J2" s="259"/>
      <c r="K2" s="259"/>
      <c r="L2" s="259"/>
      <c r="M2" s="259"/>
      <c r="N2" s="259"/>
      <c r="O2" s="259"/>
      <c r="P2" s="259"/>
      <c r="Q2" s="259"/>
      <c r="R2" s="276" t="s">
        <v>66</v>
      </c>
      <c r="S2" s="277"/>
    </row>
    <row r="3" spans="1:21" s="176" customFormat="1" ht="15" customHeight="1" x14ac:dyDescent="0.2">
      <c r="A3" s="245"/>
      <c r="B3" s="248"/>
      <c r="C3" s="250"/>
      <c r="D3" s="252"/>
      <c r="E3" s="258"/>
      <c r="F3" s="259"/>
      <c r="G3" s="259"/>
      <c r="H3" s="259"/>
      <c r="I3" s="259"/>
      <c r="J3" s="259"/>
      <c r="K3" s="259"/>
      <c r="L3" s="259"/>
      <c r="M3" s="259"/>
      <c r="N3" s="259"/>
      <c r="O3" s="259"/>
      <c r="P3" s="259"/>
      <c r="Q3" s="259"/>
      <c r="R3" s="276"/>
      <c r="S3" s="277"/>
    </row>
    <row r="4" spans="1:21" s="176" customFormat="1" ht="15" customHeight="1" x14ac:dyDescent="0.2">
      <c r="A4" s="245"/>
      <c r="B4" s="248"/>
      <c r="C4" s="250"/>
      <c r="D4" s="252"/>
      <c r="E4" s="258"/>
      <c r="F4" s="259"/>
      <c r="G4" s="259"/>
      <c r="H4" s="259"/>
      <c r="I4" s="259"/>
      <c r="J4" s="259"/>
      <c r="K4" s="259"/>
      <c r="L4" s="259"/>
      <c r="M4" s="259"/>
      <c r="N4" s="259"/>
      <c r="O4" s="259"/>
      <c r="P4" s="259"/>
      <c r="Q4" s="259"/>
      <c r="R4" s="276"/>
      <c r="S4" s="277"/>
    </row>
    <row r="5" spans="1:21" s="176" customFormat="1" ht="15" customHeight="1" x14ac:dyDescent="0.2">
      <c r="A5" s="245"/>
      <c r="B5" s="248"/>
      <c r="C5" s="250"/>
      <c r="D5" s="252"/>
      <c r="E5" s="258"/>
      <c r="F5" s="259"/>
      <c r="G5" s="259"/>
      <c r="H5" s="259"/>
      <c r="I5" s="259"/>
      <c r="J5" s="259"/>
      <c r="K5" s="259"/>
      <c r="L5" s="259"/>
      <c r="M5" s="259"/>
      <c r="N5" s="259"/>
      <c r="O5" s="259"/>
      <c r="P5" s="259"/>
      <c r="Q5" s="259"/>
      <c r="R5" s="276"/>
      <c r="S5" s="277"/>
    </row>
    <row r="6" spans="1:21" s="176" customFormat="1" ht="15" customHeight="1" x14ac:dyDescent="0.2">
      <c r="A6" s="245"/>
      <c r="B6" s="248"/>
      <c r="C6" s="250"/>
      <c r="D6" s="252"/>
      <c r="E6" s="258"/>
      <c r="F6" s="259"/>
      <c r="G6" s="259"/>
      <c r="H6" s="259"/>
      <c r="I6" s="259"/>
      <c r="J6" s="259"/>
      <c r="K6" s="259"/>
      <c r="L6" s="259"/>
      <c r="M6" s="259"/>
      <c r="N6" s="259"/>
      <c r="O6" s="259"/>
      <c r="P6" s="259"/>
      <c r="Q6" s="259"/>
      <c r="R6" s="276"/>
      <c r="S6" s="277"/>
    </row>
    <row r="7" spans="1:21" s="176" customFormat="1" ht="15" customHeight="1" x14ac:dyDescent="0.2">
      <c r="A7" s="245"/>
      <c r="B7" s="248"/>
      <c r="C7" s="250"/>
      <c r="D7" s="252"/>
      <c r="E7" s="258"/>
      <c r="F7" s="259"/>
      <c r="G7" s="259"/>
      <c r="H7" s="259"/>
      <c r="I7" s="259"/>
      <c r="J7" s="259"/>
      <c r="K7" s="259"/>
      <c r="L7" s="259"/>
      <c r="M7" s="259"/>
      <c r="N7" s="259"/>
      <c r="O7" s="259"/>
      <c r="P7" s="259"/>
      <c r="Q7" s="259"/>
      <c r="R7" s="276"/>
      <c r="S7" s="277"/>
    </row>
    <row r="8" spans="1:21" s="176" customFormat="1" ht="15" customHeight="1" x14ac:dyDescent="0.2">
      <c r="A8" s="245"/>
      <c r="B8" s="248"/>
      <c r="C8" s="250"/>
      <c r="D8" s="252"/>
      <c r="E8" s="258"/>
      <c r="F8" s="259"/>
      <c r="G8" s="259"/>
      <c r="H8" s="259"/>
      <c r="I8" s="259"/>
      <c r="J8" s="259"/>
      <c r="K8" s="259"/>
      <c r="L8" s="259"/>
      <c r="M8" s="259"/>
      <c r="N8" s="259"/>
      <c r="O8" s="259"/>
      <c r="P8" s="259"/>
      <c r="Q8" s="259"/>
      <c r="R8" s="276"/>
      <c r="S8" s="277"/>
    </row>
    <row r="9" spans="1:21" s="176" customFormat="1" ht="15.75" customHeight="1" thickBot="1" x14ac:dyDescent="0.25">
      <c r="A9" s="245"/>
      <c r="B9" s="248"/>
      <c r="C9" s="250"/>
      <c r="D9" s="252"/>
      <c r="E9" s="260"/>
      <c r="F9" s="261"/>
      <c r="G9" s="261"/>
      <c r="H9" s="261"/>
      <c r="I9" s="261"/>
      <c r="J9" s="261"/>
      <c r="K9" s="261"/>
      <c r="L9" s="261"/>
      <c r="M9" s="261"/>
      <c r="N9" s="261"/>
      <c r="O9" s="261"/>
      <c r="P9" s="261"/>
      <c r="Q9" s="261"/>
      <c r="R9" s="278"/>
      <c r="S9" s="279"/>
    </row>
    <row r="10" spans="1:21" s="176" customFormat="1" ht="57.75" customHeight="1" thickTop="1" thickBot="1" x14ac:dyDescent="0.25">
      <c r="A10" s="246"/>
      <c r="B10" s="249"/>
      <c r="C10" s="250"/>
      <c r="D10" s="253"/>
      <c r="E10" s="265" t="s">
        <v>93</v>
      </c>
      <c r="F10" s="265"/>
      <c r="G10" s="265"/>
      <c r="H10" s="265"/>
      <c r="I10" s="265"/>
      <c r="J10" s="265"/>
      <c r="K10" s="265"/>
      <c r="L10" s="265"/>
      <c r="M10" s="265"/>
      <c r="N10" s="265"/>
      <c r="O10" s="265"/>
      <c r="P10" s="265"/>
      <c r="Q10" s="265"/>
      <c r="R10" s="280" t="s">
        <v>208</v>
      </c>
      <c r="S10" s="281"/>
    </row>
    <row r="11" spans="1:21" s="176" customFormat="1" ht="15" thickBot="1" x14ac:dyDescent="0.25">
      <c r="A11" s="177"/>
      <c r="B11" s="177"/>
      <c r="C11" s="249"/>
      <c r="D11" s="178" t="s">
        <v>68</v>
      </c>
      <c r="E11" s="179" t="s">
        <v>74</v>
      </c>
      <c r="F11" s="179" t="s">
        <v>75</v>
      </c>
      <c r="G11" s="179" t="s">
        <v>76</v>
      </c>
      <c r="H11" s="179" t="s">
        <v>77</v>
      </c>
      <c r="I11" s="179" t="s">
        <v>78</v>
      </c>
      <c r="J11" s="179" t="s">
        <v>79</v>
      </c>
      <c r="K11" s="179" t="s">
        <v>80</v>
      </c>
      <c r="L11" s="179" t="s">
        <v>81</v>
      </c>
      <c r="M11" s="179" t="s">
        <v>82</v>
      </c>
      <c r="N11" s="179" t="s">
        <v>83</v>
      </c>
      <c r="O11" s="179" t="s">
        <v>84</v>
      </c>
      <c r="P11" s="179" t="s">
        <v>85</v>
      </c>
      <c r="Q11" s="180" t="s">
        <v>86</v>
      </c>
      <c r="R11" s="282"/>
      <c r="S11" s="283"/>
    </row>
    <row r="12" spans="1:21" ht="15" thickBot="1" x14ac:dyDescent="0.25">
      <c r="A12" s="49" t="s">
        <v>194</v>
      </c>
      <c r="B12" s="50" t="s">
        <v>195</v>
      </c>
      <c r="C12" s="21"/>
      <c r="D12" s="16"/>
      <c r="E12" s="37">
        <f>IFERROR(VLOOKUP(B12,[1]NUM7!$H$3:$L$149,2,FALSE),0)</f>
        <v>2</v>
      </c>
      <c r="F12" s="37">
        <f>IFERROR(VLOOKUP(B12,[1]NUM7!$H$3:$L$149,3,FALSE),0)</f>
        <v>8</v>
      </c>
      <c r="G12" s="37">
        <f>IFERROR(VLOOKUP(B12,[1]NUM7!$H$3:$L$149,4,FALSE),0)</f>
        <v>6</v>
      </c>
      <c r="H12" s="37"/>
      <c r="I12" s="37"/>
      <c r="J12" s="37"/>
      <c r="K12" s="37"/>
      <c r="L12" s="37"/>
      <c r="M12" s="37"/>
      <c r="N12" s="37"/>
      <c r="O12" s="37"/>
      <c r="Q12" s="18">
        <f t="shared" ref="Q12:Q15" si="0">SUM(E12:P12)</f>
        <v>16</v>
      </c>
    </row>
    <row r="13" spans="1:21" ht="15" thickBot="1" x14ac:dyDescent="0.25">
      <c r="A13" s="49" t="s">
        <v>194</v>
      </c>
      <c r="B13" s="50" t="s">
        <v>196</v>
      </c>
      <c r="C13" s="16"/>
      <c r="D13" s="16"/>
      <c r="E13" s="37">
        <f>IFERROR(VLOOKUP(B13,[1]NUM7!$H$3:$L$149,2,FALSE),0)</f>
        <v>1</v>
      </c>
      <c r="F13" s="37">
        <f>IFERROR(VLOOKUP(B13,[1]NUM7!$H$3:$L$149,3,FALSE),0)</f>
        <v>10</v>
      </c>
      <c r="G13" s="37">
        <f>IFERROR(VLOOKUP(B13,[1]NUM7!$H$3:$L$149,4,FALSE),0)</f>
        <v>6</v>
      </c>
      <c r="H13" s="37"/>
      <c r="I13" s="37"/>
      <c r="J13" s="37"/>
      <c r="K13" s="37"/>
      <c r="L13" s="37"/>
      <c r="M13" s="37"/>
      <c r="N13" s="37"/>
      <c r="O13" s="37"/>
      <c r="Q13" s="18">
        <f t="shared" si="0"/>
        <v>17</v>
      </c>
    </row>
    <row r="14" spans="1:21" ht="15" thickBot="1" x14ac:dyDescent="0.25">
      <c r="A14" s="49" t="s">
        <v>194</v>
      </c>
      <c r="B14" s="50" t="s">
        <v>197</v>
      </c>
      <c r="C14" s="16"/>
      <c r="D14" s="16"/>
      <c r="E14" s="37">
        <f>IFERROR(VLOOKUP(B14,[1]NUM7!$H$3:$L$149,2,FALSE),0)</f>
        <v>8</v>
      </c>
      <c r="F14" s="37">
        <f>IFERROR(VLOOKUP(B14,[1]NUM7!$H$3:$L$149,3,FALSE),0)</f>
        <v>9</v>
      </c>
      <c r="G14" s="37">
        <f>IFERROR(VLOOKUP(B14,[1]NUM7!$H$3:$L$149,4,FALSE),0)</f>
        <v>7</v>
      </c>
      <c r="H14" s="37"/>
      <c r="I14" s="37"/>
      <c r="J14" s="37"/>
      <c r="K14" s="37"/>
      <c r="L14" s="37"/>
      <c r="M14" s="37"/>
      <c r="N14" s="37"/>
      <c r="O14" s="37"/>
      <c r="Q14" s="18">
        <f t="shared" si="0"/>
        <v>24</v>
      </c>
      <c r="U14" s="38"/>
    </row>
    <row r="15" spans="1:21" ht="15" thickBot="1" x14ac:dyDescent="0.25">
      <c r="A15" s="49" t="s">
        <v>194</v>
      </c>
      <c r="B15" s="50" t="s">
        <v>198</v>
      </c>
      <c r="C15" s="16"/>
      <c r="D15" s="16"/>
      <c r="E15" s="37">
        <f>IFERROR(VLOOKUP(B15,[1]NUM7!$H$3:$L$149,2,FALSE),0)</f>
        <v>8</v>
      </c>
      <c r="F15" s="37">
        <f>IFERROR(VLOOKUP(B15,[1]NUM7!$H$3:$L$149,3,FALSE),0)</f>
        <v>10</v>
      </c>
      <c r="G15" s="37">
        <f>IFERROR(VLOOKUP(B15,[1]NUM7!$H$3:$L$149,4,FALSE),0)</f>
        <v>12</v>
      </c>
      <c r="H15" s="37"/>
      <c r="I15" s="37"/>
      <c r="J15" s="37"/>
      <c r="K15" s="37"/>
      <c r="L15" s="37"/>
      <c r="M15" s="37"/>
      <c r="N15" s="37"/>
      <c r="O15" s="37"/>
      <c r="Q15" s="18">
        <f t="shared" si="0"/>
        <v>30</v>
      </c>
    </row>
    <row r="16" spans="1:21" ht="15" customHeight="1" thickBot="1" x14ac:dyDescent="0.25">
      <c r="A16" s="221" t="s">
        <v>199</v>
      </c>
      <c r="B16" s="222"/>
      <c r="C16" s="22">
        <f>+D16/Metas!K7</f>
        <v>0.29121338912133893</v>
      </c>
      <c r="D16" s="39">
        <f>+Q16/R16</f>
        <v>7.2803347280334732E-2</v>
      </c>
      <c r="E16" s="40">
        <f t="shared" ref="E16:Q16" si="1">SUM(E12:E15)</f>
        <v>19</v>
      </c>
      <c r="F16" s="40">
        <f t="shared" si="1"/>
        <v>37</v>
      </c>
      <c r="G16" s="40">
        <f t="shared" si="1"/>
        <v>31</v>
      </c>
      <c r="H16" s="40">
        <f t="shared" si="1"/>
        <v>0</v>
      </c>
      <c r="I16" s="40">
        <f t="shared" si="1"/>
        <v>0</v>
      </c>
      <c r="J16" s="40">
        <f t="shared" si="1"/>
        <v>0</v>
      </c>
      <c r="K16" s="40">
        <f t="shared" si="1"/>
        <v>0</v>
      </c>
      <c r="L16" s="40">
        <f t="shared" si="1"/>
        <v>0</v>
      </c>
      <c r="M16" s="40">
        <f t="shared" si="1"/>
        <v>0</v>
      </c>
      <c r="N16" s="40">
        <f t="shared" si="1"/>
        <v>0</v>
      </c>
      <c r="O16" s="40">
        <f t="shared" si="1"/>
        <v>0</v>
      </c>
      <c r="P16" s="40">
        <f t="shared" si="1"/>
        <v>0</v>
      </c>
      <c r="Q16" s="41">
        <f t="shared" si="1"/>
        <v>87</v>
      </c>
      <c r="R16" s="269">
        <v>1195</v>
      </c>
      <c r="S16" s="270"/>
      <c r="T16" s="42"/>
    </row>
    <row r="17" spans="1:19" ht="15" thickBot="1" x14ac:dyDescent="0.25">
      <c r="A17" s="49" t="s">
        <v>200</v>
      </c>
      <c r="B17" s="50" t="s">
        <v>201</v>
      </c>
      <c r="C17" s="16"/>
      <c r="D17" s="43"/>
      <c r="E17" s="36">
        <f>IFERROR(VLOOKUP(B17,[1]NUM7!$H$3:$L$149,2,FALSE),0)</f>
        <v>36</v>
      </c>
      <c r="F17" s="36">
        <f>IFERROR(VLOOKUP(B17,[1]NUM7!$H$3:$L$149,3,FALSE),0)</f>
        <v>23</v>
      </c>
      <c r="G17" s="36">
        <f>IFERROR(VLOOKUP(B17,[1]NUM7!$H$3:$L$149,4,FALSE),0)</f>
        <v>29</v>
      </c>
      <c r="H17" s="36"/>
      <c r="I17" s="36"/>
      <c r="J17" s="36"/>
      <c r="K17" s="36"/>
      <c r="L17" s="36"/>
      <c r="M17" s="36"/>
      <c r="N17" s="36"/>
      <c r="O17" s="36"/>
      <c r="Q17" s="18">
        <f t="shared" ref="Q17:Q20" si="2">SUM(E17:P17)</f>
        <v>88</v>
      </c>
    </row>
    <row r="18" spans="1:19" ht="15" thickBot="1" x14ac:dyDescent="0.25">
      <c r="A18" s="49" t="s">
        <v>200</v>
      </c>
      <c r="B18" s="50" t="s">
        <v>202</v>
      </c>
      <c r="C18" s="16"/>
      <c r="D18" s="43"/>
      <c r="E18" s="36">
        <f>IFERROR(VLOOKUP(B18,[1]NUM7!$H$3:$L$149,2,FALSE),0)</f>
        <v>3</v>
      </c>
      <c r="F18" s="36">
        <f>IFERROR(VLOOKUP(B18,[1]NUM7!$H$3:$L$149,3,FALSE),0)</f>
        <v>1</v>
      </c>
      <c r="G18" s="36">
        <f>IFERROR(VLOOKUP(B18,[1]NUM7!$H$3:$L$149,4,FALSE),0)</f>
        <v>3</v>
      </c>
      <c r="H18" s="36"/>
      <c r="I18" s="36"/>
      <c r="J18" s="36"/>
      <c r="K18" s="36"/>
      <c r="L18" s="36"/>
      <c r="M18" s="36"/>
      <c r="N18" s="36"/>
      <c r="O18" s="36"/>
      <c r="Q18" s="18">
        <f t="shared" si="2"/>
        <v>7</v>
      </c>
    </row>
    <row r="19" spans="1:19" ht="15" thickBot="1" x14ac:dyDescent="0.25">
      <c r="A19" s="49" t="s">
        <v>200</v>
      </c>
      <c r="B19" s="50" t="s">
        <v>203</v>
      </c>
      <c r="C19" s="16"/>
      <c r="D19" s="43"/>
      <c r="E19" s="36">
        <f>IFERROR(VLOOKUP(B19,[1]NUM7!$H$3:$L$149,2,FALSE),0)</f>
        <v>2</v>
      </c>
      <c r="F19" s="36">
        <f>IFERROR(VLOOKUP(B19,[1]NUM7!$H$3:$L$149,3,FALSE),0)</f>
        <v>5</v>
      </c>
      <c r="G19" s="36">
        <f>IFERROR(VLOOKUP(B19,[1]NUM7!$H$3:$L$149,4,FALSE),0)</f>
        <v>6</v>
      </c>
      <c r="H19" s="36"/>
      <c r="I19" s="36"/>
      <c r="J19" s="36"/>
      <c r="K19" s="36"/>
      <c r="L19" s="36"/>
      <c r="M19" s="36"/>
      <c r="N19" s="36"/>
      <c r="O19" s="36"/>
      <c r="Q19" s="18">
        <f t="shared" si="2"/>
        <v>13</v>
      </c>
    </row>
    <row r="20" spans="1:19" ht="15" thickBot="1" x14ac:dyDescent="0.25">
      <c r="A20" s="49" t="s">
        <v>200</v>
      </c>
      <c r="B20" s="50" t="s">
        <v>204</v>
      </c>
      <c r="C20" s="16"/>
      <c r="D20" s="43"/>
      <c r="E20" s="36">
        <f>IFERROR(VLOOKUP(B20,[1]NUM7!$H$3:$L$149,2,FALSE),0)</f>
        <v>6</v>
      </c>
      <c r="F20" s="36">
        <f>IFERROR(VLOOKUP(B20,[1]NUM7!$H$3:$L$149,3,FALSE),0)</f>
        <v>13</v>
      </c>
      <c r="G20" s="36">
        <f>IFERROR(VLOOKUP(B20,[1]NUM7!$H$3:$L$149,4,FALSE),0)</f>
        <v>24</v>
      </c>
      <c r="H20" s="36"/>
      <c r="I20" s="36"/>
      <c r="J20" s="36"/>
      <c r="K20" s="36"/>
      <c r="L20" s="36"/>
      <c r="M20" s="36"/>
      <c r="N20" s="36"/>
      <c r="O20" s="36"/>
      <c r="Q20" s="18">
        <f t="shared" si="2"/>
        <v>43</v>
      </c>
    </row>
    <row r="21" spans="1:19" s="44" customFormat="1" ht="15" customHeight="1" thickBot="1" x14ac:dyDescent="0.25">
      <c r="A21" s="221" t="s">
        <v>205</v>
      </c>
      <c r="B21" s="222"/>
      <c r="C21" s="22">
        <f>+D21/Metas!K6</f>
        <v>0.18074308148999332</v>
      </c>
      <c r="D21" s="39">
        <f>+Q21/R21</f>
        <v>0.10663841807909605</v>
      </c>
      <c r="E21" s="41">
        <f t="shared" ref="E21:Q21" si="3">SUM(E17:E20)</f>
        <v>47</v>
      </c>
      <c r="F21" s="41">
        <f t="shared" si="3"/>
        <v>42</v>
      </c>
      <c r="G21" s="41">
        <f t="shared" si="3"/>
        <v>62</v>
      </c>
      <c r="H21" s="41">
        <f t="shared" si="3"/>
        <v>0</v>
      </c>
      <c r="I21" s="41">
        <f t="shared" si="3"/>
        <v>0</v>
      </c>
      <c r="J21" s="41">
        <f t="shared" si="3"/>
        <v>0</v>
      </c>
      <c r="K21" s="41">
        <f t="shared" si="3"/>
        <v>0</v>
      </c>
      <c r="L21" s="41">
        <f t="shared" si="3"/>
        <v>0</v>
      </c>
      <c r="M21" s="41">
        <f t="shared" si="3"/>
        <v>0</v>
      </c>
      <c r="N21" s="41">
        <f t="shared" si="3"/>
        <v>0</v>
      </c>
      <c r="O21" s="41">
        <f t="shared" si="3"/>
        <v>0</v>
      </c>
      <c r="P21" s="41">
        <f t="shared" si="3"/>
        <v>0</v>
      </c>
      <c r="Q21" s="41">
        <f t="shared" si="3"/>
        <v>151</v>
      </c>
      <c r="R21" s="271">
        <v>1416</v>
      </c>
      <c r="S21" s="272"/>
    </row>
    <row r="22" spans="1:19" x14ac:dyDescent="0.2">
      <c r="B22" s="29" t="s">
        <v>193</v>
      </c>
      <c r="C22" s="30"/>
      <c r="D22" s="31"/>
      <c r="R22" s="48"/>
    </row>
    <row r="23" spans="1:19" x14ac:dyDescent="0.2">
      <c r="C23" s="33"/>
      <c r="D23" s="34"/>
    </row>
  </sheetData>
  <mergeCells count="13">
    <mergeCell ref="A16:B16"/>
    <mergeCell ref="R16:S16"/>
    <mergeCell ref="A21:B21"/>
    <mergeCell ref="R21:S21"/>
    <mergeCell ref="A1:A10"/>
    <mergeCell ref="B1:B10"/>
    <mergeCell ref="C1:C11"/>
    <mergeCell ref="D1:D10"/>
    <mergeCell ref="E1:S1"/>
    <mergeCell ref="E2:Q9"/>
    <mergeCell ref="R2:S9"/>
    <mergeCell ref="E10:Q10"/>
    <mergeCell ref="R10:S11"/>
  </mergeCells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25"/>
  <sheetViews>
    <sheetView zoomScale="80" zoomScaleNormal="80" workbookViewId="0">
      <pane xSplit="2" ySplit="11" topLeftCell="C12" activePane="bottomRight" state="frozen"/>
      <selection activeCell="E27" sqref="E27"/>
      <selection pane="topRight" activeCell="E27" sqref="E27"/>
      <selection pane="bottomLeft" activeCell="E27" sqref="E27"/>
      <selection pane="bottomRight" activeCell="C12" sqref="C12"/>
    </sheetView>
  </sheetViews>
  <sheetFormatPr baseColWidth="10" defaultRowHeight="14.25" x14ac:dyDescent="0.2"/>
  <cols>
    <col min="1" max="1" width="31.5703125" style="19" bestFit="1" customWidth="1"/>
    <col min="2" max="2" width="50.28515625" style="15" bestFit="1" customWidth="1"/>
    <col min="3" max="3" width="14.42578125" style="19" customWidth="1"/>
    <col min="4" max="4" width="12.7109375" style="19" bestFit="1" customWidth="1"/>
    <col min="5" max="5" width="7.28515625" style="19" customWidth="1"/>
    <col min="6" max="6" width="9.28515625" style="19" customWidth="1"/>
    <col min="7" max="11" width="8.42578125" style="19" bestFit="1" customWidth="1"/>
    <col min="12" max="12" width="8.85546875" style="19" customWidth="1"/>
    <col min="13" max="14" width="9.140625" style="19" customWidth="1"/>
    <col min="15" max="15" width="9.28515625" style="19" customWidth="1"/>
    <col min="16" max="16" width="8.42578125" style="69" bestFit="1" customWidth="1"/>
    <col min="17" max="17" width="10.42578125" style="19" customWidth="1"/>
    <col min="18" max="18" width="22.7109375" style="19" customWidth="1"/>
    <col min="19" max="20" width="12.42578125" style="35" bestFit="1" customWidth="1"/>
    <col min="21" max="24" width="9.7109375" style="19" bestFit="1" customWidth="1"/>
    <col min="25" max="25" width="14.140625" style="19" customWidth="1"/>
    <col min="26" max="26" width="7.140625" style="19" bestFit="1" customWidth="1"/>
    <col min="27" max="27" width="9.42578125" style="19" bestFit="1" customWidth="1"/>
    <col min="28" max="28" width="7.7109375" style="19" bestFit="1" customWidth="1"/>
    <col min="29" max="29" width="6.140625" style="19" bestFit="1" customWidth="1"/>
    <col min="30" max="32" width="7.140625" style="19" bestFit="1" customWidth="1"/>
    <col min="33" max="33" width="9.28515625" style="19" customWidth="1"/>
    <col min="34" max="34" width="8.140625" style="19" bestFit="1" customWidth="1"/>
    <col min="35" max="35" width="8.7109375" style="19" customWidth="1"/>
    <col min="36" max="36" width="9" style="19" customWidth="1"/>
    <col min="37" max="37" width="8" style="19" customWidth="1"/>
    <col min="38" max="38" width="8.5703125" style="19" bestFit="1" customWidth="1"/>
    <col min="39" max="39" width="7.140625" style="19" bestFit="1" customWidth="1"/>
    <col min="40" max="40" width="9.42578125" style="19" bestFit="1" customWidth="1"/>
    <col min="41" max="41" width="8.140625" style="19" customWidth="1"/>
    <col min="42" max="43" width="7.140625" style="19" bestFit="1" customWidth="1"/>
    <col min="44" max="44" width="7.5703125" style="19" bestFit="1" customWidth="1"/>
    <col min="45" max="45" width="7.140625" style="19" bestFit="1" customWidth="1"/>
    <col min="46" max="46" width="8.42578125" style="19" customWidth="1"/>
    <col min="47" max="47" width="8.85546875" style="19" customWidth="1"/>
    <col min="48" max="48" width="8" style="19" customWidth="1"/>
    <col min="49" max="50" width="8.7109375" style="19" customWidth="1"/>
    <col min="51" max="51" width="8.5703125" style="19" bestFit="1" customWidth="1"/>
    <col min="52" max="16384" width="11.42578125" style="19"/>
  </cols>
  <sheetData>
    <row r="1" spans="1:51" s="176" customFormat="1" ht="73.5" customHeight="1" thickTop="1" thickBot="1" x14ac:dyDescent="0.25">
      <c r="A1" s="244" t="s">
        <v>0</v>
      </c>
      <c r="B1" s="290" t="s">
        <v>61</v>
      </c>
      <c r="C1" s="247" t="s">
        <v>62</v>
      </c>
      <c r="D1" s="281" t="s">
        <v>63</v>
      </c>
      <c r="E1" s="292" t="s">
        <v>94</v>
      </c>
      <c r="F1" s="292"/>
      <c r="G1" s="292"/>
      <c r="H1" s="292"/>
      <c r="I1" s="292"/>
      <c r="J1" s="292"/>
      <c r="K1" s="292"/>
      <c r="L1" s="292"/>
      <c r="M1" s="292"/>
      <c r="N1" s="292"/>
      <c r="O1" s="292"/>
      <c r="P1" s="292"/>
      <c r="Q1" s="292"/>
      <c r="R1" s="292"/>
      <c r="S1" s="292"/>
      <c r="T1" s="292"/>
      <c r="U1" s="292"/>
      <c r="V1" s="292"/>
      <c r="W1" s="292"/>
      <c r="X1" s="292"/>
      <c r="Y1" s="292"/>
      <c r="Z1" s="292"/>
      <c r="AA1" s="292"/>
      <c r="AB1" s="292"/>
      <c r="AC1" s="292"/>
      <c r="AD1" s="292"/>
      <c r="AE1" s="292"/>
      <c r="AF1" s="292"/>
      <c r="AG1" s="292"/>
      <c r="AH1" s="292"/>
      <c r="AI1" s="292"/>
      <c r="AJ1" s="292"/>
      <c r="AK1" s="292"/>
      <c r="AL1" s="292"/>
      <c r="AM1" s="292"/>
      <c r="AN1" s="292"/>
      <c r="AO1" s="292"/>
      <c r="AP1" s="292"/>
      <c r="AQ1" s="292"/>
      <c r="AR1" s="292"/>
      <c r="AS1" s="292"/>
      <c r="AT1" s="292"/>
      <c r="AU1" s="292"/>
      <c r="AV1" s="292"/>
      <c r="AW1" s="292"/>
      <c r="AX1" s="292"/>
      <c r="AY1" s="292"/>
    </row>
    <row r="2" spans="1:51" s="176" customFormat="1" ht="15" customHeight="1" x14ac:dyDescent="0.2">
      <c r="A2" s="245"/>
      <c r="B2" s="248"/>
      <c r="C2" s="250"/>
      <c r="D2" s="291"/>
      <c r="E2" s="293" t="s">
        <v>65</v>
      </c>
      <c r="F2" s="293"/>
      <c r="G2" s="293"/>
      <c r="H2" s="293"/>
      <c r="I2" s="293"/>
      <c r="J2" s="293"/>
      <c r="K2" s="293"/>
      <c r="L2" s="293"/>
      <c r="M2" s="293"/>
      <c r="N2" s="293"/>
      <c r="O2" s="293"/>
      <c r="P2" s="293"/>
      <c r="Q2" s="293"/>
      <c r="R2" s="296" t="s">
        <v>66</v>
      </c>
      <c r="S2" s="293"/>
      <c r="T2" s="293"/>
      <c r="U2" s="293"/>
      <c r="V2" s="293"/>
      <c r="W2" s="293"/>
      <c r="X2" s="293"/>
      <c r="Y2" s="293"/>
      <c r="Z2" s="293"/>
      <c r="AA2" s="293"/>
      <c r="AB2" s="293"/>
      <c r="AC2" s="293"/>
      <c r="AD2" s="293"/>
      <c r="AE2" s="293"/>
      <c r="AF2" s="293"/>
      <c r="AG2" s="293"/>
      <c r="AH2" s="293"/>
      <c r="AI2" s="293"/>
      <c r="AJ2" s="293"/>
      <c r="AK2" s="293"/>
      <c r="AL2" s="293"/>
      <c r="AM2" s="293"/>
      <c r="AN2" s="293"/>
      <c r="AO2" s="293"/>
      <c r="AP2" s="293"/>
      <c r="AQ2" s="293"/>
      <c r="AR2" s="293"/>
      <c r="AS2" s="293"/>
      <c r="AT2" s="293"/>
      <c r="AU2" s="293"/>
      <c r="AV2" s="293"/>
      <c r="AW2" s="293"/>
      <c r="AX2" s="293"/>
      <c r="AY2" s="297"/>
    </row>
    <row r="3" spans="1:51" s="176" customFormat="1" ht="15" customHeight="1" x14ac:dyDescent="0.2">
      <c r="A3" s="245"/>
      <c r="B3" s="248"/>
      <c r="C3" s="250"/>
      <c r="D3" s="291"/>
      <c r="E3" s="294"/>
      <c r="F3" s="294"/>
      <c r="G3" s="294"/>
      <c r="H3" s="294"/>
      <c r="I3" s="294"/>
      <c r="J3" s="294"/>
      <c r="K3" s="294"/>
      <c r="L3" s="294"/>
      <c r="M3" s="294"/>
      <c r="N3" s="294"/>
      <c r="O3" s="294"/>
      <c r="P3" s="294"/>
      <c r="Q3" s="294"/>
      <c r="R3" s="298"/>
      <c r="S3" s="294"/>
      <c r="T3" s="294"/>
      <c r="U3" s="294"/>
      <c r="V3" s="294"/>
      <c r="W3" s="294"/>
      <c r="X3" s="294"/>
      <c r="Y3" s="294"/>
      <c r="Z3" s="294"/>
      <c r="AA3" s="294"/>
      <c r="AB3" s="294"/>
      <c r="AC3" s="294"/>
      <c r="AD3" s="294"/>
      <c r="AE3" s="294"/>
      <c r="AF3" s="294"/>
      <c r="AG3" s="294"/>
      <c r="AH3" s="294"/>
      <c r="AI3" s="294"/>
      <c r="AJ3" s="294"/>
      <c r="AK3" s="294"/>
      <c r="AL3" s="294"/>
      <c r="AM3" s="294"/>
      <c r="AN3" s="294"/>
      <c r="AO3" s="294"/>
      <c r="AP3" s="294"/>
      <c r="AQ3" s="294"/>
      <c r="AR3" s="294"/>
      <c r="AS3" s="294"/>
      <c r="AT3" s="294"/>
      <c r="AU3" s="294"/>
      <c r="AV3" s="294"/>
      <c r="AW3" s="294"/>
      <c r="AX3" s="294"/>
      <c r="AY3" s="299"/>
    </row>
    <row r="4" spans="1:51" s="176" customFormat="1" ht="15" customHeight="1" x14ac:dyDescent="0.2">
      <c r="A4" s="245"/>
      <c r="B4" s="248"/>
      <c r="C4" s="250"/>
      <c r="D4" s="291"/>
      <c r="E4" s="294"/>
      <c r="F4" s="294"/>
      <c r="G4" s="294"/>
      <c r="H4" s="294"/>
      <c r="I4" s="294"/>
      <c r="J4" s="294"/>
      <c r="K4" s="294"/>
      <c r="L4" s="294"/>
      <c r="M4" s="294"/>
      <c r="N4" s="294"/>
      <c r="O4" s="294"/>
      <c r="P4" s="294"/>
      <c r="Q4" s="294"/>
      <c r="R4" s="298"/>
      <c r="S4" s="294"/>
      <c r="T4" s="294"/>
      <c r="U4" s="294"/>
      <c r="V4" s="294"/>
      <c r="W4" s="294"/>
      <c r="X4" s="294"/>
      <c r="Y4" s="294"/>
      <c r="Z4" s="294"/>
      <c r="AA4" s="294"/>
      <c r="AB4" s="294"/>
      <c r="AC4" s="294"/>
      <c r="AD4" s="294"/>
      <c r="AE4" s="294"/>
      <c r="AF4" s="294"/>
      <c r="AG4" s="294"/>
      <c r="AH4" s="294"/>
      <c r="AI4" s="294"/>
      <c r="AJ4" s="294"/>
      <c r="AK4" s="294"/>
      <c r="AL4" s="294"/>
      <c r="AM4" s="294"/>
      <c r="AN4" s="294"/>
      <c r="AO4" s="294"/>
      <c r="AP4" s="294"/>
      <c r="AQ4" s="294"/>
      <c r="AR4" s="294"/>
      <c r="AS4" s="294"/>
      <c r="AT4" s="294"/>
      <c r="AU4" s="294"/>
      <c r="AV4" s="294"/>
      <c r="AW4" s="294"/>
      <c r="AX4" s="294"/>
      <c r="AY4" s="299"/>
    </row>
    <row r="5" spans="1:51" s="176" customFormat="1" ht="15" customHeight="1" x14ac:dyDescent="0.2">
      <c r="A5" s="245"/>
      <c r="B5" s="248"/>
      <c r="C5" s="250"/>
      <c r="D5" s="291"/>
      <c r="E5" s="294"/>
      <c r="F5" s="294"/>
      <c r="G5" s="294"/>
      <c r="H5" s="294"/>
      <c r="I5" s="294"/>
      <c r="J5" s="294"/>
      <c r="K5" s="294"/>
      <c r="L5" s="294"/>
      <c r="M5" s="294"/>
      <c r="N5" s="294"/>
      <c r="O5" s="294"/>
      <c r="P5" s="294"/>
      <c r="Q5" s="294"/>
      <c r="R5" s="298"/>
      <c r="S5" s="294"/>
      <c r="T5" s="294"/>
      <c r="U5" s="294"/>
      <c r="V5" s="294"/>
      <c r="W5" s="294"/>
      <c r="X5" s="294"/>
      <c r="Y5" s="294"/>
      <c r="Z5" s="294"/>
      <c r="AA5" s="294"/>
      <c r="AB5" s="294"/>
      <c r="AC5" s="294"/>
      <c r="AD5" s="294"/>
      <c r="AE5" s="294"/>
      <c r="AF5" s="294"/>
      <c r="AG5" s="294"/>
      <c r="AH5" s="294"/>
      <c r="AI5" s="294"/>
      <c r="AJ5" s="294"/>
      <c r="AK5" s="294"/>
      <c r="AL5" s="294"/>
      <c r="AM5" s="294"/>
      <c r="AN5" s="294"/>
      <c r="AO5" s="294"/>
      <c r="AP5" s="294"/>
      <c r="AQ5" s="294"/>
      <c r="AR5" s="294"/>
      <c r="AS5" s="294"/>
      <c r="AT5" s="294"/>
      <c r="AU5" s="294"/>
      <c r="AV5" s="294"/>
      <c r="AW5" s="294"/>
      <c r="AX5" s="294"/>
      <c r="AY5" s="299"/>
    </row>
    <row r="6" spans="1:51" s="176" customFormat="1" ht="15" customHeight="1" x14ac:dyDescent="0.2">
      <c r="A6" s="245"/>
      <c r="B6" s="248"/>
      <c r="C6" s="250"/>
      <c r="D6" s="291"/>
      <c r="E6" s="294"/>
      <c r="F6" s="294"/>
      <c r="G6" s="294"/>
      <c r="H6" s="294"/>
      <c r="I6" s="294"/>
      <c r="J6" s="294"/>
      <c r="K6" s="294"/>
      <c r="L6" s="294"/>
      <c r="M6" s="294"/>
      <c r="N6" s="294"/>
      <c r="O6" s="294"/>
      <c r="P6" s="294"/>
      <c r="Q6" s="294"/>
      <c r="R6" s="298"/>
      <c r="S6" s="294"/>
      <c r="T6" s="294"/>
      <c r="U6" s="294"/>
      <c r="V6" s="294"/>
      <c r="W6" s="294"/>
      <c r="X6" s="294"/>
      <c r="Y6" s="294"/>
      <c r="Z6" s="294"/>
      <c r="AA6" s="294"/>
      <c r="AB6" s="294"/>
      <c r="AC6" s="294"/>
      <c r="AD6" s="294"/>
      <c r="AE6" s="294"/>
      <c r="AF6" s="294"/>
      <c r="AG6" s="294"/>
      <c r="AH6" s="294"/>
      <c r="AI6" s="294"/>
      <c r="AJ6" s="294"/>
      <c r="AK6" s="294"/>
      <c r="AL6" s="294"/>
      <c r="AM6" s="294"/>
      <c r="AN6" s="294"/>
      <c r="AO6" s="294"/>
      <c r="AP6" s="294"/>
      <c r="AQ6" s="294"/>
      <c r="AR6" s="294"/>
      <c r="AS6" s="294"/>
      <c r="AT6" s="294"/>
      <c r="AU6" s="294"/>
      <c r="AV6" s="294"/>
      <c r="AW6" s="294"/>
      <c r="AX6" s="294"/>
      <c r="AY6" s="299"/>
    </row>
    <row r="7" spans="1:51" s="176" customFormat="1" ht="15" customHeight="1" x14ac:dyDescent="0.2">
      <c r="A7" s="245"/>
      <c r="B7" s="248"/>
      <c r="C7" s="250"/>
      <c r="D7" s="291"/>
      <c r="E7" s="294"/>
      <c r="F7" s="294"/>
      <c r="G7" s="294"/>
      <c r="H7" s="294"/>
      <c r="I7" s="294"/>
      <c r="J7" s="294"/>
      <c r="K7" s="294"/>
      <c r="L7" s="294"/>
      <c r="M7" s="294"/>
      <c r="N7" s="294"/>
      <c r="O7" s="294"/>
      <c r="P7" s="294"/>
      <c r="Q7" s="294"/>
      <c r="R7" s="298"/>
      <c r="S7" s="294"/>
      <c r="T7" s="294"/>
      <c r="U7" s="294"/>
      <c r="V7" s="294"/>
      <c r="W7" s="294"/>
      <c r="X7" s="294"/>
      <c r="Y7" s="294"/>
      <c r="Z7" s="294"/>
      <c r="AA7" s="294"/>
      <c r="AB7" s="294"/>
      <c r="AC7" s="294"/>
      <c r="AD7" s="294"/>
      <c r="AE7" s="294"/>
      <c r="AF7" s="294"/>
      <c r="AG7" s="294"/>
      <c r="AH7" s="294"/>
      <c r="AI7" s="294"/>
      <c r="AJ7" s="294"/>
      <c r="AK7" s="294"/>
      <c r="AL7" s="294"/>
      <c r="AM7" s="294"/>
      <c r="AN7" s="294"/>
      <c r="AO7" s="294"/>
      <c r="AP7" s="294"/>
      <c r="AQ7" s="294"/>
      <c r="AR7" s="294"/>
      <c r="AS7" s="294"/>
      <c r="AT7" s="294"/>
      <c r="AU7" s="294"/>
      <c r="AV7" s="294"/>
      <c r="AW7" s="294"/>
      <c r="AX7" s="294"/>
      <c r="AY7" s="299"/>
    </row>
    <row r="8" spans="1:51" s="176" customFormat="1" ht="15" customHeight="1" x14ac:dyDescent="0.2">
      <c r="A8" s="245"/>
      <c r="B8" s="248"/>
      <c r="C8" s="250"/>
      <c r="D8" s="291"/>
      <c r="E8" s="294"/>
      <c r="F8" s="294"/>
      <c r="G8" s="294"/>
      <c r="H8" s="294"/>
      <c r="I8" s="294"/>
      <c r="J8" s="294"/>
      <c r="K8" s="294"/>
      <c r="L8" s="294"/>
      <c r="M8" s="294"/>
      <c r="N8" s="294"/>
      <c r="O8" s="294"/>
      <c r="P8" s="294"/>
      <c r="Q8" s="294"/>
      <c r="R8" s="298"/>
      <c r="S8" s="294"/>
      <c r="T8" s="294"/>
      <c r="U8" s="294"/>
      <c r="V8" s="294"/>
      <c r="W8" s="294"/>
      <c r="X8" s="294"/>
      <c r="Y8" s="294"/>
      <c r="Z8" s="294"/>
      <c r="AA8" s="294"/>
      <c r="AB8" s="294"/>
      <c r="AC8" s="294"/>
      <c r="AD8" s="294"/>
      <c r="AE8" s="294"/>
      <c r="AF8" s="294"/>
      <c r="AG8" s="294"/>
      <c r="AH8" s="294"/>
      <c r="AI8" s="294"/>
      <c r="AJ8" s="294"/>
      <c r="AK8" s="294"/>
      <c r="AL8" s="294"/>
      <c r="AM8" s="294"/>
      <c r="AN8" s="294"/>
      <c r="AO8" s="294"/>
      <c r="AP8" s="294"/>
      <c r="AQ8" s="294"/>
      <c r="AR8" s="294"/>
      <c r="AS8" s="294"/>
      <c r="AT8" s="294"/>
      <c r="AU8" s="294"/>
      <c r="AV8" s="294"/>
      <c r="AW8" s="294"/>
      <c r="AX8" s="294"/>
      <c r="AY8" s="299"/>
    </row>
    <row r="9" spans="1:51" s="176" customFormat="1" ht="15.75" customHeight="1" thickBot="1" x14ac:dyDescent="0.25">
      <c r="A9" s="245"/>
      <c r="B9" s="248"/>
      <c r="C9" s="250"/>
      <c r="D9" s="291"/>
      <c r="E9" s="295"/>
      <c r="F9" s="295"/>
      <c r="G9" s="295"/>
      <c r="H9" s="295"/>
      <c r="I9" s="295"/>
      <c r="J9" s="295"/>
      <c r="K9" s="295"/>
      <c r="L9" s="295"/>
      <c r="M9" s="295"/>
      <c r="N9" s="295"/>
      <c r="O9" s="295"/>
      <c r="P9" s="295"/>
      <c r="Q9" s="295"/>
      <c r="R9" s="300"/>
      <c r="S9" s="295"/>
      <c r="T9" s="295"/>
      <c r="U9" s="295"/>
      <c r="V9" s="295"/>
      <c r="W9" s="295"/>
      <c r="X9" s="295"/>
      <c r="Y9" s="295"/>
      <c r="Z9" s="295"/>
      <c r="AA9" s="295"/>
      <c r="AB9" s="295"/>
      <c r="AC9" s="295"/>
      <c r="AD9" s="295"/>
      <c r="AE9" s="295"/>
      <c r="AF9" s="295"/>
      <c r="AG9" s="295"/>
      <c r="AH9" s="295"/>
      <c r="AI9" s="295"/>
      <c r="AJ9" s="295"/>
      <c r="AK9" s="295"/>
      <c r="AL9" s="295"/>
      <c r="AM9" s="295"/>
      <c r="AN9" s="295"/>
      <c r="AO9" s="295"/>
      <c r="AP9" s="295"/>
      <c r="AQ9" s="295"/>
      <c r="AR9" s="295"/>
      <c r="AS9" s="295"/>
      <c r="AT9" s="295"/>
      <c r="AU9" s="295"/>
      <c r="AV9" s="295"/>
      <c r="AW9" s="295"/>
      <c r="AX9" s="295"/>
      <c r="AY9" s="301"/>
    </row>
    <row r="10" spans="1:51" s="176" customFormat="1" ht="57.75" customHeight="1" thickBot="1" x14ac:dyDescent="0.25">
      <c r="A10" s="246"/>
      <c r="B10" s="287"/>
      <c r="C10" s="250"/>
      <c r="D10" s="283"/>
      <c r="E10" s="288" t="s">
        <v>95</v>
      </c>
      <c r="F10" s="288"/>
      <c r="G10" s="288"/>
      <c r="H10" s="288"/>
      <c r="I10" s="288"/>
      <c r="J10" s="288"/>
      <c r="K10" s="288"/>
      <c r="L10" s="288"/>
      <c r="M10" s="288"/>
      <c r="N10" s="288"/>
      <c r="O10" s="288"/>
      <c r="P10" s="288"/>
      <c r="Q10" s="289"/>
      <c r="R10" s="182" t="s">
        <v>209</v>
      </c>
      <c r="S10" s="287" t="s">
        <v>96</v>
      </c>
      <c r="T10" s="288"/>
      <c r="U10" s="288"/>
      <c r="V10" s="288"/>
      <c r="W10" s="288"/>
      <c r="X10" s="289"/>
      <c r="Y10" s="183" t="s">
        <v>210</v>
      </c>
      <c r="Z10" s="287" t="s">
        <v>97</v>
      </c>
      <c r="AA10" s="288"/>
      <c r="AB10" s="288"/>
      <c r="AC10" s="288"/>
      <c r="AD10" s="288"/>
      <c r="AE10" s="288"/>
      <c r="AF10" s="288"/>
      <c r="AG10" s="288"/>
      <c r="AH10" s="288"/>
      <c r="AI10" s="288"/>
      <c r="AJ10" s="288"/>
      <c r="AK10" s="288"/>
      <c r="AL10" s="288"/>
      <c r="AM10" s="287" t="s">
        <v>98</v>
      </c>
      <c r="AN10" s="288"/>
      <c r="AO10" s="288"/>
      <c r="AP10" s="288"/>
      <c r="AQ10" s="288"/>
      <c r="AR10" s="288"/>
      <c r="AS10" s="288"/>
      <c r="AT10" s="288"/>
      <c r="AU10" s="288"/>
      <c r="AV10" s="288"/>
      <c r="AW10" s="288"/>
      <c r="AX10" s="288"/>
      <c r="AY10" s="289"/>
    </row>
    <row r="11" spans="1:51" s="176" customFormat="1" ht="15" thickBot="1" x14ac:dyDescent="0.25">
      <c r="A11" s="178"/>
      <c r="B11" s="184"/>
      <c r="C11" s="249"/>
      <c r="D11" s="185" t="s">
        <v>68</v>
      </c>
      <c r="E11" s="178" t="s">
        <v>74</v>
      </c>
      <c r="F11" s="178" t="s">
        <v>75</v>
      </c>
      <c r="G11" s="178" t="s">
        <v>76</v>
      </c>
      <c r="H11" s="178" t="s">
        <v>77</v>
      </c>
      <c r="I11" s="178" t="s">
        <v>78</v>
      </c>
      <c r="J11" s="178" t="s">
        <v>79</v>
      </c>
      <c r="K11" s="178" t="s">
        <v>80</v>
      </c>
      <c r="L11" s="178" t="s">
        <v>81</v>
      </c>
      <c r="M11" s="178" t="s">
        <v>82</v>
      </c>
      <c r="N11" s="178" t="s">
        <v>83</v>
      </c>
      <c r="O11" s="178" t="s">
        <v>84</v>
      </c>
      <c r="P11" s="186" t="s">
        <v>85</v>
      </c>
      <c r="Q11" s="178" t="s">
        <v>86</v>
      </c>
      <c r="R11" s="187"/>
      <c r="S11" s="179" t="s">
        <v>223</v>
      </c>
      <c r="T11" s="180" t="s">
        <v>99</v>
      </c>
      <c r="U11" s="188" t="s">
        <v>69</v>
      </c>
      <c r="V11" s="188" t="s">
        <v>100</v>
      </c>
      <c r="W11" s="188" t="s">
        <v>101</v>
      </c>
      <c r="X11" s="188" t="s">
        <v>70</v>
      </c>
      <c r="Y11" s="187" t="s">
        <v>224</v>
      </c>
      <c r="Z11" s="178" t="s">
        <v>74</v>
      </c>
      <c r="AA11" s="178" t="s">
        <v>75</v>
      </c>
      <c r="AB11" s="178" t="s">
        <v>76</v>
      </c>
      <c r="AC11" s="178" t="s">
        <v>77</v>
      </c>
      <c r="AD11" s="178" t="s">
        <v>78</v>
      </c>
      <c r="AE11" s="178" t="s">
        <v>79</v>
      </c>
      <c r="AF11" s="178" t="s">
        <v>80</v>
      </c>
      <c r="AG11" s="178" t="s">
        <v>81</v>
      </c>
      <c r="AH11" s="178" t="s">
        <v>82</v>
      </c>
      <c r="AI11" s="178" t="s">
        <v>83</v>
      </c>
      <c r="AJ11" s="178" t="s">
        <v>84</v>
      </c>
      <c r="AK11" s="178" t="s">
        <v>85</v>
      </c>
      <c r="AL11" s="178" t="s">
        <v>86</v>
      </c>
      <c r="AM11" s="178" t="s">
        <v>74</v>
      </c>
      <c r="AN11" s="178" t="s">
        <v>75</v>
      </c>
      <c r="AO11" s="178" t="s">
        <v>76</v>
      </c>
      <c r="AP11" s="178" t="s">
        <v>77</v>
      </c>
      <c r="AQ11" s="178" t="s">
        <v>78</v>
      </c>
      <c r="AR11" s="178" t="s">
        <v>79</v>
      </c>
      <c r="AS11" s="178" t="s">
        <v>80</v>
      </c>
      <c r="AT11" s="178" t="s">
        <v>81</v>
      </c>
      <c r="AU11" s="178" t="s">
        <v>82</v>
      </c>
      <c r="AV11" s="178" t="s">
        <v>83</v>
      </c>
      <c r="AW11" s="178" t="s">
        <v>84</v>
      </c>
      <c r="AX11" s="178" t="s">
        <v>85</v>
      </c>
      <c r="AY11" s="178" t="s">
        <v>86</v>
      </c>
    </row>
    <row r="12" spans="1:51" s="44" customFormat="1" ht="15" thickBot="1" x14ac:dyDescent="0.25">
      <c r="A12" s="49" t="s">
        <v>194</v>
      </c>
      <c r="B12" s="50" t="s">
        <v>195</v>
      </c>
      <c r="C12" s="21"/>
      <c r="D12" s="50"/>
      <c r="E12" s="17">
        <f>IFERROR(VLOOKUP(B12,'[1]NUM8.1'!$H$3:$L$156,2,FALSE),0)</f>
        <v>0</v>
      </c>
      <c r="F12" s="17">
        <f>IFERROR(VLOOKUP(B12,'[1]NUM8.1'!$H$3:$L$156,3,FALSE),0)</f>
        <v>0</v>
      </c>
      <c r="G12" s="17">
        <f>IFERROR(VLOOKUP(B12,'[1]NUM8.1'!$H$3:$L$156,4,FALSE),0)</f>
        <v>0</v>
      </c>
      <c r="H12" s="17"/>
      <c r="I12" s="17"/>
      <c r="J12" s="17"/>
      <c r="K12" s="17"/>
      <c r="L12" s="17"/>
      <c r="M12" s="17"/>
      <c r="N12" s="17"/>
      <c r="O12" s="17"/>
      <c r="P12" s="56"/>
      <c r="Q12" s="51">
        <f>SUM(E12:P12)</f>
        <v>0</v>
      </c>
      <c r="R12" s="52"/>
      <c r="S12" s="18">
        <f>IFERROR(VLOOKUP(B12,'[2]DEN8.1'!$H$3:$K$162,3,FALSE),0)</f>
        <v>32</v>
      </c>
      <c r="T12" s="53">
        <f t="shared" ref="T12:T14" si="0">+S12+(Z12+AA12+AB12+AC12)-(AM12+AN12+AO12+AP12)</f>
        <v>35</v>
      </c>
      <c r="U12" s="51"/>
      <c r="V12" s="54">
        <f t="shared" ref="V12:V15" si="1">+U12+(AF12)-(AS12)</f>
        <v>0</v>
      </c>
      <c r="W12" s="54">
        <f t="shared" ref="W12:W20" si="2">+U12+(AF12+AG12+AH12+AI12)-(AS12+AT12+AU12+AV12)</f>
        <v>0</v>
      </c>
      <c r="X12" s="51"/>
      <c r="Y12" s="55"/>
      <c r="Z12" s="17">
        <f>IFERROR(VLOOKUP(B12,'[1]ACT DEN8.1'!$H$3:$L$128,2,FALSE),0)</f>
        <v>0</v>
      </c>
      <c r="AA12" s="17">
        <f>IFERROR(VLOOKUP(B12,'[1]ACT DEN8.1'!$H$3:$L$128,3,FALSE),0)</f>
        <v>0</v>
      </c>
      <c r="AB12" s="17">
        <f>IFERROR(VLOOKUP(B12,'[1]ACT DEN8.1'!$H$3:$L$128,4,FALSE),0)</f>
        <v>3</v>
      </c>
      <c r="AC12" s="56"/>
      <c r="AD12" s="56"/>
      <c r="AE12" s="56"/>
      <c r="AF12" s="56"/>
      <c r="AG12" s="56"/>
      <c r="AH12" s="56"/>
      <c r="AI12" s="56"/>
      <c r="AJ12" s="56"/>
      <c r="AK12" s="57"/>
      <c r="AL12" s="51">
        <f t="shared" ref="AL12:AL15" si="3">SUM(Z12:AK12)</f>
        <v>3</v>
      </c>
      <c r="AM12" s="17">
        <f>IFERROR(VLOOKUP(B12,'[1]ACT DEN8.1'!$AA$3:$AE$86,2,FALSE),0)</f>
        <v>0</v>
      </c>
      <c r="AN12" s="17">
        <f>IFERROR(VLOOKUP(B12,'[1]ACT DEN8.1'!$AA$3:$AE$86,3,FALSE),0)</f>
        <v>0</v>
      </c>
      <c r="AO12" s="17">
        <f>IFERROR(VLOOKUP(B12,'[1]ACT DEN8.1'!$AA$3:$AE$86,4,FALSE),0)</f>
        <v>0</v>
      </c>
      <c r="AP12" s="17"/>
      <c r="AQ12" s="17"/>
      <c r="AR12" s="17"/>
      <c r="AS12" s="17"/>
      <c r="AT12" s="17"/>
      <c r="AU12" s="17"/>
      <c r="AV12" s="17"/>
      <c r="AW12" s="17"/>
      <c r="AX12" s="1"/>
      <c r="AY12" s="51">
        <f t="shared" ref="AY12:AY18" si="4">SUM(AM12:AX12)</f>
        <v>0</v>
      </c>
    </row>
    <row r="13" spans="1:51" s="44" customFormat="1" ht="15" thickBot="1" x14ac:dyDescent="0.25">
      <c r="A13" s="49" t="s">
        <v>194</v>
      </c>
      <c r="B13" s="50" t="s">
        <v>196</v>
      </c>
      <c r="C13" s="16"/>
      <c r="D13" s="50"/>
      <c r="E13" s="17">
        <f>IFERROR(VLOOKUP(B13,'[1]NUM8.1'!$H$3:$L$156,2,FALSE),0)</f>
        <v>0</v>
      </c>
      <c r="F13" s="17">
        <f>IFERROR(VLOOKUP(B13,'[1]NUM8.1'!$H$3:$L$156,3,FALSE),0)</f>
        <v>1</v>
      </c>
      <c r="G13" s="17">
        <f>IFERROR(VLOOKUP(B13,'[1]NUM8.1'!$H$3:$L$156,4,FALSE),0)</f>
        <v>0</v>
      </c>
      <c r="H13" s="17"/>
      <c r="I13" s="17"/>
      <c r="J13" s="17"/>
      <c r="K13" s="17"/>
      <c r="L13" s="17"/>
      <c r="M13" s="17"/>
      <c r="N13" s="17"/>
      <c r="O13" s="17"/>
      <c r="P13" s="56"/>
      <c r="Q13" s="51">
        <f>SUM(E13:P13)</f>
        <v>1</v>
      </c>
      <c r="R13" s="52"/>
      <c r="S13" s="18">
        <f>IFERROR(VLOOKUP(B13,'[2]DEN8.1'!$H$3:$K$162,3,FALSE),0)</f>
        <v>31</v>
      </c>
      <c r="T13" s="53">
        <f t="shared" si="0"/>
        <v>31</v>
      </c>
      <c r="U13" s="51"/>
      <c r="V13" s="54">
        <f t="shared" si="1"/>
        <v>0</v>
      </c>
      <c r="W13" s="54">
        <f t="shared" si="2"/>
        <v>0</v>
      </c>
      <c r="X13" s="51"/>
      <c r="Y13" s="55"/>
      <c r="Z13" s="17">
        <f>IFERROR(VLOOKUP(B13,'[1]ACT DEN8.1'!$H$3:$L$128,2,FALSE),0)</f>
        <v>0</v>
      </c>
      <c r="AA13" s="17">
        <f>IFERROR(VLOOKUP(B13,'[1]ACT DEN8.1'!$H$3:$L$128,3,FALSE),0)</f>
        <v>0</v>
      </c>
      <c r="AB13" s="17">
        <f>IFERROR(VLOOKUP(B13,'[1]ACT DEN8.1'!$H$3:$L$128,4,FALSE),0)</f>
        <v>0</v>
      </c>
      <c r="AC13" s="56"/>
      <c r="AD13" s="56"/>
      <c r="AE13" s="56"/>
      <c r="AF13" s="56"/>
      <c r="AG13" s="56"/>
      <c r="AH13" s="56"/>
      <c r="AI13" s="56"/>
      <c r="AJ13" s="56"/>
      <c r="AK13" s="57"/>
      <c r="AL13" s="51">
        <f t="shared" si="3"/>
        <v>0</v>
      </c>
      <c r="AM13" s="17">
        <f>IFERROR(VLOOKUP(B13,'[1]ACT DEN8.1'!$AA$3:$AE$86,2,FALSE),0)</f>
        <v>0</v>
      </c>
      <c r="AN13" s="17">
        <f>IFERROR(VLOOKUP(B13,'[1]ACT DEN8.1'!$AA$3:$AE$86,3,FALSE),0)</f>
        <v>0</v>
      </c>
      <c r="AO13" s="17">
        <f>IFERROR(VLOOKUP(B13,'[1]ACT DEN8.1'!$AA$3:$AE$86,4,FALSE),0)</f>
        <v>0</v>
      </c>
      <c r="AP13" s="17"/>
      <c r="AQ13" s="17"/>
      <c r="AR13" s="17"/>
      <c r="AS13" s="17"/>
      <c r="AT13" s="17"/>
      <c r="AU13" s="17"/>
      <c r="AV13" s="17"/>
      <c r="AW13" s="17"/>
      <c r="AX13" s="1"/>
      <c r="AY13" s="51">
        <f t="shared" si="4"/>
        <v>0</v>
      </c>
    </row>
    <row r="14" spans="1:51" s="44" customFormat="1" ht="15" thickBot="1" x14ac:dyDescent="0.25">
      <c r="A14" s="49" t="s">
        <v>194</v>
      </c>
      <c r="B14" s="50" t="s">
        <v>197</v>
      </c>
      <c r="C14" s="16"/>
      <c r="D14" s="50"/>
      <c r="E14" s="17">
        <f>IFERROR(VLOOKUP(B14,'[1]NUM8.1'!$H$3:$L$156,2,FALSE),0)</f>
        <v>0</v>
      </c>
      <c r="F14" s="17">
        <f>IFERROR(VLOOKUP(B14,'[1]NUM8.1'!$H$3:$L$156,3,FALSE),0)</f>
        <v>0</v>
      </c>
      <c r="G14" s="17">
        <f>IFERROR(VLOOKUP(B14,'[1]NUM8.1'!$H$3:$L$156,4,FALSE),0)</f>
        <v>0</v>
      </c>
      <c r="H14" s="17"/>
      <c r="I14" s="17"/>
      <c r="J14" s="17"/>
      <c r="K14" s="17"/>
      <c r="L14" s="17"/>
      <c r="M14" s="17"/>
      <c r="N14" s="17"/>
      <c r="O14" s="17"/>
      <c r="P14" s="56"/>
      <c r="Q14" s="51">
        <f>SUM(E14:P14)</f>
        <v>0</v>
      </c>
      <c r="R14" s="52"/>
      <c r="S14" s="18">
        <f>IFERROR(VLOOKUP(B14,'[2]DEN8.1'!$H$3:$K$162,3,FALSE),0)</f>
        <v>23</v>
      </c>
      <c r="T14" s="53">
        <f t="shared" si="0"/>
        <v>25</v>
      </c>
      <c r="U14" s="51"/>
      <c r="V14" s="54">
        <f t="shared" si="1"/>
        <v>0</v>
      </c>
      <c r="W14" s="54">
        <f t="shared" si="2"/>
        <v>0</v>
      </c>
      <c r="X14" s="51"/>
      <c r="Y14" s="55"/>
      <c r="Z14" s="17">
        <f>IFERROR(VLOOKUP(B14,'[1]ACT DEN8.1'!$H$3:$L$128,2,FALSE),0)</f>
        <v>0</v>
      </c>
      <c r="AA14" s="17">
        <f>IFERROR(VLOOKUP(B14,'[1]ACT DEN8.1'!$H$3:$L$128,3,FALSE),0)</f>
        <v>2</v>
      </c>
      <c r="AB14" s="17">
        <f>IFERROR(VLOOKUP(B14,'[1]ACT DEN8.1'!$H$3:$L$128,4,FALSE),0)</f>
        <v>0</v>
      </c>
      <c r="AC14" s="56"/>
      <c r="AD14" s="56"/>
      <c r="AE14" s="56"/>
      <c r="AF14" s="56"/>
      <c r="AG14" s="56"/>
      <c r="AH14" s="56"/>
      <c r="AI14" s="56"/>
      <c r="AJ14" s="56"/>
      <c r="AK14" s="57"/>
      <c r="AL14" s="51">
        <f t="shared" si="3"/>
        <v>2</v>
      </c>
      <c r="AM14" s="17">
        <f>IFERROR(VLOOKUP(B14,'[1]ACT DEN8.1'!$AA$3:$AE$86,2,FALSE),0)</f>
        <v>0</v>
      </c>
      <c r="AN14" s="17">
        <f>IFERROR(VLOOKUP(B14,'[1]ACT DEN8.1'!$AA$3:$AE$86,3,FALSE),0)</f>
        <v>0</v>
      </c>
      <c r="AO14" s="17">
        <f>IFERROR(VLOOKUP(B14,'[1]ACT DEN8.1'!$AA$3:$AE$86,4,FALSE),0)</f>
        <v>0</v>
      </c>
      <c r="AP14" s="17"/>
      <c r="AQ14" s="17"/>
      <c r="AR14" s="17"/>
      <c r="AS14" s="17"/>
      <c r="AT14" s="17"/>
      <c r="AU14" s="17"/>
      <c r="AV14" s="17"/>
      <c r="AW14" s="17"/>
      <c r="AX14" s="1"/>
      <c r="AY14" s="51">
        <f t="shared" si="4"/>
        <v>0</v>
      </c>
    </row>
    <row r="15" spans="1:51" s="44" customFormat="1" ht="15" thickBot="1" x14ac:dyDescent="0.25">
      <c r="A15" s="49" t="s">
        <v>194</v>
      </c>
      <c r="B15" s="50" t="s">
        <v>198</v>
      </c>
      <c r="C15" s="16"/>
      <c r="D15" s="50"/>
      <c r="E15" s="17">
        <f>IFERROR(VLOOKUP(B15,'[1]NUM8.1'!$H$3:$L$156,2,FALSE),0)</f>
        <v>0</v>
      </c>
      <c r="F15" s="17">
        <f>IFERROR(VLOOKUP(B15,'[1]NUM8.1'!$H$3:$L$156,3,FALSE),0)</f>
        <v>0</v>
      </c>
      <c r="G15" s="17">
        <f>IFERROR(VLOOKUP(B15,'[1]NUM8.1'!$H$3:$L$156,4,FALSE),0)</f>
        <v>0</v>
      </c>
      <c r="H15" s="17"/>
      <c r="I15" s="17"/>
      <c r="J15" s="17"/>
      <c r="K15" s="17"/>
      <c r="L15" s="17"/>
      <c r="M15" s="17"/>
      <c r="N15" s="17"/>
      <c r="O15" s="17"/>
      <c r="P15" s="56"/>
      <c r="Q15" s="51">
        <f>SUM(E15:P15)</f>
        <v>0</v>
      </c>
      <c r="R15" s="52"/>
      <c r="S15" s="18">
        <f>IFERROR(VLOOKUP(B15,'[2]DEN8.1'!$H$3:$K$162,3,FALSE),0)</f>
        <v>15</v>
      </c>
      <c r="T15" s="53">
        <f>+S15+(Z15+AA15+AB15+AC15)-(AM15+AN15+AO15+AP15)</f>
        <v>15</v>
      </c>
      <c r="U15" s="51"/>
      <c r="V15" s="54">
        <f t="shared" si="1"/>
        <v>0</v>
      </c>
      <c r="W15" s="54">
        <f t="shared" si="2"/>
        <v>0</v>
      </c>
      <c r="X15" s="51"/>
      <c r="Y15" s="55"/>
      <c r="Z15" s="17">
        <f>IFERROR(VLOOKUP(B15,'[1]ACT DEN8.1'!$H$3:$L$128,2,FALSE),0)</f>
        <v>0</v>
      </c>
      <c r="AA15" s="17">
        <f>IFERROR(VLOOKUP(B15,'[1]ACT DEN8.1'!$H$3:$L$128,3,FALSE),0)</f>
        <v>0</v>
      </c>
      <c r="AB15" s="17">
        <f>IFERROR(VLOOKUP(B15,'[1]ACT DEN8.1'!$H$3:$L$128,4,FALSE),0)</f>
        <v>0</v>
      </c>
      <c r="AC15" s="56"/>
      <c r="AD15" s="56"/>
      <c r="AE15" s="56"/>
      <c r="AF15" s="56"/>
      <c r="AG15" s="56"/>
      <c r="AH15" s="56"/>
      <c r="AI15" s="56"/>
      <c r="AJ15" s="56"/>
      <c r="AK15" s="57"/>
      <c r="AL15" s="51">
        <f t="shared" si="3"/>
        <v>0</v>
      </c>
      <c r="AM15" s="17">
        <f>IFERROR(VLOOKUP(B15,'[1]ACT DEN8.1'!$AA$3:$AE$86,2,FALSE),0)</f>
        <v>0</v>
      </c>
      <c r="AN15" s="17">
        <f>IFERROR(VLOOKUP(B15,'[1]ACT DEN8.1'!$AA$3:$AE$86,3,FALSE),0)</f>
        <v>0</v>
      </c>
      <c r="AO15" s="17">
        <f>IFERROR(VLOOKUP(B15,'[1]ACT DEN8.1'!$AA$3:$AE$86,4,FALSE),0)</f>
        <v>0</v>
      </c>
      <c r="AP15" s="17"/>
      <c r="AQ15" s="17"/>
      <c r="AR15" s="17"/>
      <c r="AS15" s="17"/>
      <c r="AT15" s="17"/>
      <c r="AU15" s="17"/>
      <c r="AV15" s="17"/>
      <c r="AW15" s="17"/>
      <c r="AX15" s="1"/>
      <c r="AY15" s="51">
        <f t="shared" si="4"/>
        <v>0</v>
      </c>
    </row>
    <row r="16" spans="1:51" s="44" customFormat="1" ht="15" customHeight="1" thickBot="1" x14ac:dyDescent="0.25">
      <c r="A16" s="221" t="s">
        <v>199</v>
      </c>
      <c r="B16" s="222"/>
      <c r="C16" s="22">
        <f>+D16/Metas!L7</f>
        <v>6.795463348668429E-2</v>
      </c>
      <c r="D16" s="23">
        <f>+Q16/S16</f>
        <v>9.9009900990099011E-3</v>
      </c>
      <c r="E16" s="59">
        <f t="shared" ref="E16" si="5">SUM(E12:E15)</f>
        <v>0</v>
      </c>
      <c r="F16" s="59">
        <f t="shared" ref="F16" si="6">SUM(F12:F15)</f>
        <v>1</v>
      </c>
      <c r="G16" s="59">
        <f t="shared" ref="G16" si="7">SUM(G12:G15)</f>
        <v>0</v>
      </c>
      <c r="H16" s="59">
        <f t="shared" ref="H16" si="8">SUM(H12:H15)</f>
        <v>0</v>
      </c>
      <c r="I16" s="59">
        <f t="shared" ref="I16" si="9">SUM(I12:I15)</f>
        <v>0</v>
      </c>
      <c r="J16" s="59">
        <f t="shared" ref="J16" si="10">SUM(J12:J15)</f>
        <v>0</v>
      </c>
      <c r="K16" s="59">
        <f t="shared" ref="K16" si="11">SUM(K12:K15)</f>
        <v>0</v>
      </c>
      <c r="L16" s="59">
        <f t="shared" ref="L16" si="12">SUM(L12:L15)</f>
        <v>0</v>
      </c>
      <c r="M16" s="59">
        <f t="shared" ref="M16" si="13">SUM(M12:M15)</f>
        <v>0</v>
      </c>
      <c r="N16" s="59">
        <f t="shared" ref="N16" si="14">SUM(N12:N15)</f>
        <v>0</v>
      </c>
      <c r="O16" s="59">
        <f t="shared" ref="O16" si="15">SUM(O12:O15)</f>
        <v>0</v>
      </c>
      <c r="P16" s="59">
        <f t="shared" ref="P16" si="16">SUM(P12:P15)</f>
        <v>0</v>
      </c>
      <c r="Q16" s="59">
        <f t="shared" ref="Q16" si="17">SUM(Q12:Q15)</f>
        <v>1</v>
      </c>
      <c r="R16" s="58"/>
      <c r="S16" s="25">
        <f>SUM(S12:S15)</f>
        <v>101</v>
      </c>
      <c r="T16" s="25">
        <f t="shared" ref="T16:X16" si="18">SUM(T12:T15)</f>
        <v>106</v>
      </c>
      <c r="U16" s="59">
        <f t="shared" si="18"/>
        <v>0</v>
      </c>
      <c r="V16" s="59">
        <f t="shared" si="18"/>
        <v>0</v>
      </c>
      <c r="W16" s="59">
        <f t="shared" si="18"/>
        <v>0</v>
      </c>
      <c r="X16" s="59">
        <f t="shared" si="18"/>
        <v>0</v>
      </c>
      <c r="Y16" s="60">
        <v>101</v>
      </c>
      <c r="Z16" s="59">
        <f t="shared" ref="Z16:AK16" si="19">SUM(Z12:Z15)</f>
        <v>0</v>
      </c>
      <c r="AA16" s="59">
        <f t="shared" si="19"/>
        <v>2</v>
      </c>
      <c r="AB16" s="59">
        <f t="shared" si="19"/>
        <v>3</v>
      </c>
      <c r="AC16" s="59">
        <f t="shared" si="19"/>
        <v>0</v>
      </c>
      <c r="AD16" s="59">
        <f t="shared" si="19"/>
        <v>0</v>
      </c>
      <c r="AE16" s="59">
        <f t="shared" si="19"/>
        <v>0</v>
      </c>
      <c r="AF16" s="59">
        <f t="shared" si="19"/>
        <v>0</v>
      </c>
      <c r="AG16" s="59">
        <f t="shared" si="19"/>
        <v>0</v>
      </c>
      <c r="AH16" s="59">
        <f t="shared" si="19"/>
        <v>0</v>
      </c>
      <c r="AI16" s="59">
        <f t="shared" si="19"/>
        <v>0</v>
      </c>
      <c r="AJ16" s="59">
        <f t="shared" si="19"/>
        <v>0</v>
      </c>
      <c r="AK16" s="59">
        <f t="shared" si="19"/>
        <v>0</v>
      </c>
      <c r="AL16" s="59">
        <f>SUM(Z16:AK16)</f>
        <v>5</v>
      </c>
      <c r="AM16" s="59">
        <f t="shared" ref="AM16:AX16" si="20">SUM(AM12:AM15)</f>
        <v>0</v>
      </c>
      <c r="AN16" s="59">
        <f t="shared" si="20"/>
        <v>0</v>
      </c>
      <c r="AO16" s="59">
        <f t="shared" si="20"/>
        <v>0</v>
      </c>
      <c r="AP16" s="59">
        <f t="shared" si="20"/>
        <v>0</v>
      </c>
      <c r="AQ16" s="59">
        <f t="shared" si="20"/>
        <v>0</v>
      </c>
      <c r="AR16" s="59">
        <f t="shared" si="20"/>
        <v>0</v>
      </c>
      <c r="AS16" s="59">
        <f t="shared" si="20"/>
        <v>0</v>
      </c>
      <c r="AT16" s="59">
        <f t="shared" si="20"/>
        <v>0</v>
      </c>
      <c r="AU16" s="59">
        <f t="shared" si="20"/>
        <v>0</v>
      </c>
      <c r="AV16" s="59">
        <f t="shared" si="20"/>
        <v>0</v>
      </c>
      <c r="AW16" s="59">
        <f t="shared" si="20"/>
        <v>0</v>
      </c>
      <c r="AX16" s="59">
        <f t="shared" si="20"/>
        <v>0</v>
      </c>
      <c r="AY16" s="59">
        <f>SUM(AM16:AX16)</f>
        <v>0</v>
      </c>
    </row>
    <row r="17" spans="1:51" s="44" customFormat="1" ht="15" thickBot="1" x14ac:dyDescent="0.25">
      <c r="A17" s="49" t="s">
        <v>200</v>
      </c>
      <c r="B17" s="50" t="s">
        <v>201</v>
      </c>
      <c r="C17" s="16"/>
      <c r="D17" s="50"/>
      <c r="E17" s="17">
        <f>IFERROR(VLOOKUP(B17,'[1]NUM8.1'!$H$3:$L$156,2,FALSE),0)</f>
        <v>2</v>
      </c>
      <c r="F17" s="17">
        <f>IFERROR(VLOOKUP(B17,'[1]NUM8.1'!$H$3:$L$156,3,FALSE),0)</f>
        <v>0</v>
      </c>
      <c r="G17" s="17">
        <f>IFERROR(VLOOKUP(B17,'[1]NUM8.1'!$H$3:$L$156,4,FALSE),0)</f>
        <v>1</v>
      </c>
      <c r="H17" s="17"/>
      <c r="I17" s="17"/>
      <c r="J17" s="17"/>
      <c r="K17" s="17"/>
      <c r="L17" s="17"/>
      <c r="M17" s="17"/>
      <c r="N17" s="17"/>
      <c r="O17" s="56"/>
      <c r="P17" s="56"/>
      <c r="Q17" s="51">
        <f t="shared" ref="Q17:Q18" si="21">SUM(E17:P17)</f>
        <v>3</v>
      </c>
      <c r="R17" s="52"/>
      <c r="S17" s="18">
        <f>IFERROR(VLOOKUP(B17,'[2]DEN8.1'!$H$3:$K$162,3,FALSE),0)</f>
        <v>63</v>
      </c>
      <c r="T17" s="53">
        <f t="shared" ref="T17" si="22">+S17+(Z17+AA17+AB17+AC17)-(AM17+AN17+AO17+AP17)</f>
        <v>63</v>
      </c>
      <c r="U17" s="51"/>
      <c r="V17" s="54">
        <f t="shared" ref="V17:V20" si="23">+U17+(AF17)-(AS17)</f>
        <v>0</v>
      </c>
      <c r="W17" s="54">
        <f t="shared" si="2"/>
        <v>0</v>
      </c>
      <c r="X17" s="51"/>
      <c r="Y17" s="61"/>
      <c r="Z17" s="17">
        <f>IFERROR(VLOOKUP(B17,'[1]ACT DEN8.1'!$H$3:$L$128,2,FALSE),0)</f>
        <v>0</v>
      </c>
      <c r="AA17" s="17">
        <f>IFERROR(VLOOKUP(B17,'[1]ACT DEN8.1'!$H$3:$L$128,3,FALSE),0)</f>
        <v>0</v>
      </c>
      <c r="AB17" s="17">
        <f>IFERROR(VLOOKUP(B17,'[1]ACT DEN8.1'!$H$3:$L$128,4,FALSE),0)</f>
        <v>0</v>
      </c>
      <c r="AC17" s="56"/>
      <c r="AD17" s="56"/>
      <c r="AE17" s="56"/>
      <c r="AF17" s="56"/>
      <c r="AG17" s="56"/>
      <c r="AH17" s="56"/>
      <c r="AI17" s="62"/>
      <c r="AJ17" s="56"/>
      <c r="AK17" s="57"/>
      <c r="AL17" s="51">
        <f t="shared" ref="AL17:AL18" si="24">SUM(Z17:AK17)</f>
        <v>0</v>
      </c>
      <c r="AM17" s="17">
        <f>IFERROR(VLOOKUP(B17,'[1]ACT DEN8.1'!$AA$3:$AE$86,2,FALSE),0)</f>
        <v>0</v>
      </c>
      <c r="AN17" s="17">
        <f>IFERROR(VLOOKUP(B17,'[1]ACT DEN8.1'!$AA$3:$AE$86,3,FALSE),0)</f>
        <v>0</v>
      </c>
      <c r="AO17" s="17">
        <f>IFERROR(VLOOKUP(B17,'[1]ACT DEN8.1'!$AA$3:$AE$86,4,FALSE),0)</f>
        <v>0</v>
      </c>
      <c r="AP17" s="17"/>
      <c r="AQ17" s="17"/>
      <c r="AR17" s="17"/>
      <c r="AS17" s="17"/>
      <c r="AT17" s="17"/>
      <c r="AU17" s="17"/>
      <c r="AV17" s="17"/>
      <c r="AW17" s="17"/>
      <c r="AX17" s="17"/>
      <c r="AY17" s="51">
        <f t="shared" si="4"/>
        <v>0</v>
      </c>
    </row>
    <row r="18" spans="1:51" s="44" customFormat="1" ht="15" thickBot="1" x14ac:dyDescent="0.25">
      <c r="A18" s="49" t="s">
        <v>200</v>
      </c>
      <c r="B18" s="50" t="s">
        <v>202</v>
      </c>
      <c r="C18" s="16"/>
      <c r="D18" s="50"/>
      <c r="E18" s="17">
        <f>IFERROR(VLOOKUP(B18,'[1]NUM8.1'!$H$3:$L$156,2,FALSE),0)</f>
        <v>0</v>
      </c>
      <c r="F18" s="17">
        <f>IFERROR(VLOOKUP(B18,'[1]NUM8.1'!$H$3:$L$156,3,FALSE),0)</f>
        <v>0</v>
      </c>
      <c r="G18" s="17">
        <f>IFERROR(VLOOKUP(B18,'[1]NUM8.1'!$H$3:$L$156,4,FALSE),0)</f>
        <v>0</v>
      </c>
      <c r="H18" s="17"/>
      <c r="I18" s="17"/>
      <c r="J18" s="17"/>
      <c r="K18" s="17"/>
      <c r="L18" s="17"/>
      <c r="M18" s="17"/>
      <c r="N18" s="17"/>
      <c r="O18" s="56"/>
      <c r="P18" s="56"/>
      <c r="Q18" s="51">
        <f t="shared" si="21"/>
        <v>0</v>
      </c>
      <c r="R18" s="52"/>
      <c r="S18" s="18">
        <f>IFERROR(VLOOKUP(B18,'[2]DEN8.1'!$H$3:$K$162,3,FALSE),0)</f>
        <v>28</v>
      </c>
      <c r="T18" s="53">
        <f>+S18+(Z18+AA18+AB18+AC18)-(AM18+AN18+AO18+AP18)</f>
        <v>28</v>
      </c>
      <c r="U18" s="51"/>
      <c r="V18" s="54">
        <f t="shared" si="23"/>
        <v>0</v>
      </c>
      <c r="W18" s="54">
        <f t="shared" si="2"/>
        <v>0</v>
      </c>
      <c r="X18" s="51"/>
      <c r="Y18" s="61"/>
      <c r="Z18" s="17">
        <f>IFERROR(VLOOKUP(B18,'[1]ACT DEN8.1'!$H$3:$L$128,2,FALSE),0)</f>
        <v>0</v>
      </c>
      <c r="AA18" s="17">
        <f>IFERROR(VLOOKUP(B18,'[1]ACT DEN8.1'!$H$3:$L$128,3,FALSE),0)</f>
        <v>0</v>
      </c>
      <c r="AB18" s="17">
        <f>IFERROR(VLOOKUP(B18,'[1]ACT DEN8.1'!$H$3:$L$128,4,FALSE),0)</f>
        <v>0</v>
      </c>
      <c r="AC18" s="56"/>
      <c r="AD18" s="56"/>
      <c r="AE18" s="56"/>
      <c r="AF18" s="56"/>
      <c r="AG18" s="56"/>
      <c r="AH18" s="56"/>
      <c r="AI18" s="62"/>
      <c r="AJ18" s="56"/>
      <c r="AK18" s="57"/>
      <c r="AL18" s="51">
        <f t="shared" si="24"/>
        <v>0</v>
      </c>
      <c r="AM18" s="17">
        <f>IFERROR(VLOOKUP(B18,'[1]ACT DEN8.1'!$AA$3:$AE$86,2,FALSE),0)</f>
        <v>0</v>
      </c>
      <c r="AN18" s="17">
        <f>IFERROR(VLOOKUP(B18,'[1]ACT DEN8.1'!$AA$3:$AE$86,3,FALSE),0)</f>
        <v>0</v>
      </c>
      <c r="AO18" s="17">
        <f>IFERROR(VLOOKUP(B18,'[1]ACT DEN8.1'!$AA$3:$AE$86,4,FALSE),0)</f>
        <v>0</v>
      </c>
      <c r="AP18" s="17"/>
      <c r="AQ18" s="17"/>
      <c r="AR18" s="17"/>
      <c r="AS18" s="17"/>
      <c r="AT18" s="17"/>
      <c r="AU18" s="17"/>
      <c r="AV18" s="17"/>
      <c r="AW18" s="17"/>
      <c r="AX18" s="17"/>
      <c r="AY18" s="51">
        <f t="shared" si="4"/>
        <v>0</v>
      </c>
    </row>
    <row r="19" spans="1:51" s="44" customFormat="1" ht="15" thickBot="1" x14ac:dyDescent="0.25">
      <c r="A19" s="49" t="s">
        <v>200</v>
      </c>
      <c r="B19" s="50" t="s">
        <v>203</v>
      </c>
      <c r="C19" s="16"/>
      <c r="D19" s="50"/>
      <c r="E19" s="17">
        <f>IFERROR(VLOOKUP(B19,'[1]NUM8.1'!$H$3:$L$156,2,FALSE),0)</f>
        <v>0</v>
      </c>
      <c r="F19" s="17">
        <f>IFERROR(VLOOKUP(B19,'[1]NUM8.1'!$H$3:$L$156,3,FALSE),0)</f>
        <v>0</v>
      </c>
      <c r="G19" s="17">
        <f>IFERROR(VLOOKUP(B19,'[1]NUM8.1'!$H$3:$L$156,4,FALSE),0)</f>
        <v>0</v>
      </c>
      <c r="H19" s="17"/>
      <c r="I19" s="17"/>
      <c r="J19" s="17"/>
      <c r="K19" s="17"/>
      <c r="L19" s="17"/>
      <c r="M19" s="17"/>
      <c r="N19" s="17"/>
      <c r="O19" s="56"/>
      <c r="P19" s="56"/>
      <c r="Q19" s="51">
        <f>SUM(E19:P19)</f>
        <v>0</v>
      </c>
      <c r="R19" s="52"/>
      <c r="S19" s="18">
        <f>IFERROR(VLOOKUP(B19,'[2]DEN8.1'!$H$3:$K$162,3,FALSE),0)</f>
        <v>30</v>
      </c>
      <c r="T19" s="53">
        <f>+S19+(Z19+AA19+AB19+AC19)-(AM19+AN19+AO19+AP19)</f>
        <v>33</v>
      </c>
      <c r="U19" s="51"/>
      <c r="V19" s="54">
        <f t="shared" si="23"/>
        <v>0</v>
      </c>
      <c r="W19" s="54">
        <f t="shared" si="2"/>
        <v>0</v>
      </c>
      <c r="X19" s="51"/>
      <c r="Y19" s="61"/>
      <c r="Z19" s="17">
        <f>IFERROR(VLOOKUP(B19,'[1]ACT DEN8.1'!$H$3:$L$128,2,FALSE),0)</f>
        <v>1</v>
      </c>
      <c r="AA19" s="17">
        <f>IFERROR(VLOOKUP(B19,'[1]ACT DEN8.1'!$H$3:$L$128,3,FALSE),0)</f>
        <v>0</v>
      </c>
      <c r="AB19" s="17">
        <f>IFERROR(VLOOKUP(B19,'[1]ACT DEN8.1'!$H$3:$L$128,4,FALSE),0)</f>
        <v>2</v>
      </c>
      <c r="AC19" s="56"/>
      <c r="AD19" s="56"/>
      <c r="AE19" s="56"/>
      <c r="AF19" s="56"/>
      <c r="AG19" s="56"/>
      <c r="AH19" s="56"/>
      <c r="AI19" s="62"/>
      <c r="AJ19" s="56"/>
      <c r="AK19" s="57"/>
      <c r="AL19" s="51">
        <f>SUM(Z19:AK19)</f>
        <v>3</v>
      </c>
      <c r="AM19" s="17">
        <f>IFERROR(VLOOKUP(B19,'[1]ACT DEN8.1'!$AA$3:$AE$86,2,FALSE),0)</f>
        <v>0</v>
      </c>
      <c r="AN19" s="17">
        <f>IFERROR(VLOOKUP(B19,'[1]ACT DEN8.1'!$AA$3:$AE$86,3,FALSE),0)</f>
        <v>0</v>
      </c>
      <c r="AO19" s="17">
        <f>IFERROR(VLOOKUP(B19,'[1]ACT DEN8.1'!$AA$3:$AE$86,4,FALSE),0)</f>
        <v>0</v>
      </c>
      <c r="AP19" s="17"/>
      <c r="AQ19" s="17"/>
      <c r="AR19" s="17"/>
      <c r="AS19" s="17"/>
      <c r="AT19" s="17"/>
      <c r="AU19" s="17"/>
      <c r="AV19" s="17"/>
      <c r="AW19" s="17"/>
      <c r="AX19" s="17"/>
      <c r="AY19" s="51">
        <f>SUM(AM19:AX19)</f>
        <v>0</v>
      </c>
    </row>
    <row r="20" spans="1:51" s="44" customFormat="1" ht="15" thickBot="1" x14ac:dyDescent="0.25">
      <c r="A20" s="49" t="s">
        <v>200</v>
      </c>
      <c r="B20" s="50" t="s">
        <v>204</v>
      </c>
      <c r="C20" s="16"/>
      <c r="D20" s="50"/>
      <c r="E20" s="17">
        <f>IFERROR(VLOOKUP(B20,'[1]NUM8.1'!$H$3:$L$156,2,FALSE),0)</f>
        <v>0</v>
      </c>
      <c r="F20" s="17">
        <f>IFERROR(VLOOKUP(B20,'[1]NUM8.1'!$H$3:$L$156,3,FALSE),0)</f>
        <v>0</v>
      </c>
      <c r="G20" s="17">
        <f>IFERROR(VLOOKUP(B20,'[1]NUM8.1'!$H$3:$L$156,4,FALSE),0)</f>
        <v>0</v>
      </c>
      <c r="H20" s="17"/>
      <c r="I20" s="17"/>
      <c r="J20" s="17"/>
      <c r="K20" s="17"/>
      <c r="L20" s="17"/>
      <c r="M20" s="17"/>
      <c r="N20" s="17"/>
      <c r="O20" s="56"/>
      <c r="P20" s="56"/>
      <c r="Q20" s="51">
        <f>SUM(E20:P20)</f>
        <v>0</v>
      </c>
      <c r="R20" s="52"/>
      <c r="S20" s="18">
        <f>IFERROR(VLOOKUP(B20,'[2]DEN8.1'!$H$3:$K$162,3,FALSE),0)</f>
        <v>41</v>
      </c>
      <c r="T20" s="53">
        <f>+S20+(Z20+AA20+AB20+AC20)-(AM20+AN20+AO20+AP20)</f>
        <v>41</v>
      </c>
      <c r="U20" s="51"/>
      <c r="V20" s="54">
        <f t="shared" si="23"/>
        <v>0</v>
      </c>
      <c r="W20" s="54">
        <f t="shared" si="2"/>
        <v>0</v>
      </c>
      <c r="X20" s="51"/>
      <c r="Y20" s="61"/>
      <c r="Z20" s="17">
        <f>IFERROR(VLOOKUP(B20,'[1]ACT DEN8.1'!$H$3:$L$128,2,FALSE),0)</f>
        <v>0</v>
      </c>
      <c r="AA20" s="17">
        <f>IFERROR(VLOOKUP(B20,'[1]ACT DEN8.1'!$H$3:$L$128,3,FALSE),0)</f>
        <v>0</v>
      </c>
      <c r="AB20" s="17">
        <f>IFERROR(VLOOKUP(B20,'[1]ACT DEN8.1'!$H$3:$L$128,4,FALSE),0)</f>
        <v>0</v>
      </c>
      <c r="AC20" s="56"/>
      <c r="AD20" s="56"/>
      <c r="AE20" s="56"/>
      <c r="AF20" s="56"/>
      <c r="AG20" s="56"/>
      <c r="AH20" s="56"/>
      <c r="AI20" s="62"/>
      <c r="AJ20" s="56"/>
      <c r="AK20" s="57"/>
      <c r="AL20" s="51">
        <f>SUM(Z20:AK20)</f>
        <v>0</v>
      </c>
      <c r="AM20" s="17">
        <f>IFERROR(VLOOKUP(B20,'[1]ACT DEN8.1'!$AA$3:$AE$86,2,FALSE),0)</f>
        <v>0</v>
      </c>
      <c r="AN20" s="17">
        <f>IFERROR(VLOOKUP(B20,'[1]ACT DEN8.1'!$AA$3:$AE$86,3,FALSE),0)</f>
        <v>0</v>
      </c>
      <c r="AO20" s="17">
        <f>IFERROR(VLOOKUP(B20,'[1]ACT DEN8.1'!$AA$3:$AE$86,4,FALSE),0)</f>
        <v>0</v>
      </c>
      <c r="AP20" s="17"/>
      <c r="AQ20" s="17"/>
      <c r="AR20" s="17"/>
      <c r="AS20" s="17"/>
      <c r="AT20" s="17"/>
      <c r="AU20" s="17"/>
      <c r="AV20" s="17"/>
      <c r="AW20" s="17"/>
      <c r="AX20" s="17"/>
      <c r="AY20" s="51">
        <f>SUM(AM20:AX20)</f>
        <v>0</v>
      </c>
    </row>
    <row r="21" spans="1:51" s="44" customFormat="1" ht="15" customHeight="1" thickBot="1" x14ac:dyDescent="0.25">
      <c r="A21" s="221" t="s">
        <v>205</v>
      </c>
      <c r="B21" s="222"/>
      <c r="C21" s="22">
        <f>+D21/Metas!L6</f>
        <v>0.17536475869809201</v>
      </c>
      <c r="D21" s="23">
        <f>+Q21/S21</f>
        <v>1.8518518518518517E-2</v>
      </c>
      <c r="E21" s="59">
        <f t="shared" ref="E21" si="25">SUM(E17:E20)</f>
        <v>2</v>
      </c>
      <c r="F21" s="59">
        <f t="shared" ref="F21" si="26">SUM(F17:F20)</f>
        <v>0</v>
      </c>
      <c r="G21" s="59">
        <f t="shared" ref="G21" si="27">SUM(G17:G20)</f>
        <v>1</v>
      </c>
      <c r="H21" s="59">
        <f t="shared" ref="H21" si="28">SUM(H17:H20)</f>
        <v>0</v>
      </c>
      <c r="I21" s="59">
        <f t="shared" ref="I21" si="29">SUM(I17:I20)</f>
        <v>0</v>
      </c>
      <c r="J21" s="59">
        <f t="shared" ref="J21" si="30">SUM(J17:J20)</f>
        <v>0</v>
      </c>
      <c r="K21" s="59">
        <f t="shared" ref="K21" si="31">SUM(K17:K20)</f>
        <v>0</v>
      </c>
      <c r="L21" s="59">
        <f t="shared" ref="L21" si="32">SUM(L17:L20)</f>
        <v>0</v>
      </c>
      <c r="M21" s="59">
        <f t="shared" ref="M21" si="33">SUM(M17:M20)</f>
        <v>0</v>
      </c>
      <c r="N21" s="59">
        <f t="shared" ref="N21" si="34">SUM(N17:N20)</f>
        <v>0</v>
      </c>
      <c r="O21" s="59">
        <f t="shared" ref="O21" si="35">SUM(O17:O20)</f>
        <v>0</v>
      </c>
      <c r="P21" s="59">
        <f t="shared" ref="P21" si="36">SUM(P17:P20)</f>
        <v>0</v>
      </c>
      <c r="Q21" s="59">
        <f t="shared" ref="Q21" si="37">SUM(Q17:Q20)</f>
        <v>3</v>
      </c>
      <c r="R21" s="58"/>
      <c r="S21" s="25">
        <f>SUM(S17:S20)</f>
        <v>162</v>
      </c>
      <c r="T21" s="25">
        <f t="shared" ref="T21:X21" si="38">SUM(T17:T20)</f>
        <v>165</v>
      </c>
      <c r="U21" s="59">
        <f t="shared" si="38"/>
        <v>0</v>
      </c>
      <c r="V21" s="59">
        <f t="shared" si="38"/>
        <v>0</v>
      </c>
      <c r="W21" s="59">
        <f t="shared" si="38"/>
        <v>0</v>
      </c>
      <c r="X21" s="59">
        <f t="shared" si="38"/>
        <v>0</v>
      </c>
      <c r="Y21" s="60">
        <v>162</v>
      </c>
      <c r="Z21" s="59">
        <f t="shared" ref="Z21:AY21" si="39">SUM(Z17:Z20)</f>
        <v>1</v>
      </c>
      <c r="AA21" s="59">
        <f t="shared" si="39"/>
        <v>0</v>
      </c>
      <c r="AB21" s="59">
        <f t="shared" si="39"/>
        <v>2</v>
      </c>
      <c r="AC21" s="59">
        <f t="shared" si="39"/>
        <v>0</v>
      </c>
      <c r="AD21" s="59">
        <f t="shared" si="39"/>
        <v>0</v>
      </c>
      <c r="AE21" s="59">
        <f t="shared" si="39"/>
        <v>0</v>
      </c>
      <c r="AF21" s="59">
        <f t="shared" si="39"/>
        <v>0</v>
      </c>
      <c r="AG21" s="59">
        <f t="shared" si="39"/>
        <v>0</v>
      </c>
      <c r="AH21" s="59">
        <f t="shared" si="39"/>
        <v>0</v>
      </c>
      <c r="AI21" s="59">
        <f t="shared" si="39"/>
        <v>0</v>
      </c>
      <c r="AJ21" s="59">
        <f t="shared" si="39"/>
        <v>0</v>
      </c>
      <c r="AK21" s="59">
        <f t="shared" si="39"/>
        <v>0</v>
      </c>
      <c r="AL21" s="59">
        <f t="shared" si="39"/>
        <v>3</v>
      </c>
      <c r="AM21" s="59">
        <f t="shared" si="39"/>
        <v>0</v>
      </c>
      <c r="AN21" s="59">
        <f t="shared" si="39"/>
        <v>0</v>
      </c>
      <c r="AO21" s="59">
        <f t="shared" si="39"/>
        <v>0</v>
      </c>
      <c r="AP21" s="59">
        <f t="shared" si="39"/>
        <v>0</v>
      </c>
      <c r="AQ21" s="59">
        <f t="shared" si="39"/>
        <v>0</v>
      </c>
      <c r="AR21" s="59">
        <f t="shared" si="39"/>
        <v>0</v>
      </c>
      <c r="AS21" s="59">
        <f t="shared" si="39"/>
        <v>0</v>
      </c>
      <c r="AT21" s="59">
        <f t="shared" si="39"/>
        <v>0</v>
      </c>
      <c r="AU21" s="59">
        <f t="shared" si="39"/>
        <v>0</v>
      </c>
      <c r="AV21" s="59">
        <f t="shared" si="39"/>
        <v>0</v>
      </c>
      <c r="AW21" s="59">
        <f t="shared" si="39"/>
        <v>0</v>
      </c>
      <c r="AX21" s="59">
        <f t="shared" si="39"/>
        <v>0</v>
      </c>
      <c r="AY21" s="59">
        <f t="shared" si="39"/>
        <v>0</v>
      </c>
    </row>
    <row r="22" spans="1:51" s="15" customFormat="1" x14ac:dyDescent="0.2">
      <c r="B22" s="29" t="s">
        <v>193</v>
      </c>
      <c r="C22" s="30"/>
      <c r="D22" s="31"/>
      <c r="E22" s="67">
        <f t="shared" ref="E22:Q22" si="40">+E16+E21</f>
        <v>2</v>
      </c>
      <c r="F22" s="67">
        <f t="shared" si="40"/>
        <v>1</v>
      </c>
      <c r="G22" s="67">
        <f t="shared" si="40"/>
        <v>1</v>
      </c>
      <c r="H22" s="67">
        <f t="shared" si="40"/>
        <v>0</v>
      </c>
      <c r="I22" s="67">
        <f t="shared" si="40"/>
        <v>0</v>
      </c>
      <c r="J22" s="67">
        <f t="shared" si="40"/>
        <v>0</v>
      </c>
      <c r="K22" s="67">
        <f t="shared" si="40"/>
        <v>0</v>
      </c>
      <c r="L22" s="67">
        <f t="shared" si="40"/>
        <v>0</v>
      </c>
      <c r="M22" s="67">
        <f t="shared" si="40"/>
        <v>0</v>
      </c>
      <c r="N22" s="67">
        <f t="shared" si="40"/>
        <v>0</v>
      </c>
      <c r="O22" s="67">
        <f t="shared" si="40"/>
        <v>0</v>
      </c>
      <c r="P22" s="67">
        <f t="shared" si="40"/>
        <v>0</v>
      </c>
      <c r="Q22" s="67">
        <f t="shared" si="40"/>
        <v>4</v>
      </c>
      <c r="R22" s="67">
        <f>+R16+R21</f>
        <v>0</v>
      </c>
      <c r="S22" s="67">
        <f>+S16+S21</f>
        <v>263</v>
      </c>
      <c r="T22" s="67">
        <f t="shared" ref="T22:Y22" si="41">+T16+T21</f>
        <v>271</v>
      </c>
      <c r="U22" s="67">
        <f t="shared" si="41"/>
        <v>0</v>
      </c>
      <c r="V22" s="67">
        <f t="shared" si="41"/>
        <v>0</v>
      </c>
      <c r="W22" s="67">
        <f t="shared" si="41"/>
        <v>0</v>
      </c>
      <c r="X22" s="67">
        <f t="shared" si="41"/>
        <v>0</v>
      </c>
      <c r="Y22" s="67">
        <f t="shared" si="41"/>
        <v>263</v>
      </c>
      <c r="Z22" s="66">
        <f>+Z16+Z21</f>
        <v>1</v>
      </c>
      <c r="AA22" s="66">
        <f t="shared" ref="AA22:AL22" si="42">+AA16+AA21</f>
        <v>2</v>
      </c>
      <c r="AB22" s="66">
        <f t="shared" si="42"/>
        <v>5</v>
      </c>
      <c r="AC22" s="66">
        <f t="shared" si="42"/>
        <v>0</v>
      </c>
      <c r="AD22" s="66">
        <f t="shared" si="42"/>
        <v>0</v>
      </c>
      <c r="AE22" s="66">
        <f t="shared" si="42"/>
        <v>0</v>
      </c>
      <c r="AF22" s="66">
        <f t="shared" si="42"/>
        <v>0</v>
      </c>
      <c r="AG22" s="66">
        <f t="shared" si="42"/>
        <v>0</v>
      </c>
      <c r="AH22" s="66">
        <f t="shared" si="42"/>
        <v>0</v>
      </c>
      <c r="AI22" s="66">
        <f t="shared" si="42"/>
        <v>0</v>
      </c>
      <c r="AJ22" s="66">
        <f t="shared" si="42"/>
        <v>0</v>
      </c>
      <c r="AK22" s="66">
        <f t="shared" si="42"/>
        <v>0</v>
      </c>
      <c r="AL22" s="66">
        <f t="shared" si="42"/>
        <v>8</v>
      </c>
      <c r="AM22" s="66">
        <f t="shared" ref="AM22" si="43">+AM16+AM21</f>
        <v>0</v>
      </c>
      <c r="AN22" s="66">
        <f t="shared" ref="AN22" si="44">+AN16+AN21</f>
        <v>0</v>
      </c>
      <c r="AO22" s="66">
        <f t="shared" ref="AO22" si="45">+AO16+AO21</f>
        <v>0</v>
      </c>
      <c r="AP22" s="66">
        <f t="shared" ref="AP22" si="46">+AP16+AP21</f>
        <v>0</v>
      </c>
      <c r="AQ22" s="66">
        <f t="shared" ref="AQ22" si="47">+AQ16+AQ21</f>
        <v>0</v>
      </c>
      <c r="AR22" s="66">
        <f t="shared" ref="AR22" si="48">+AR16+AR21</f>
        <v>0</v>
      </c>
      <c r="AS22" s="66">
        <f t="shared" ref="AS22" si="49">+AS16+AS21</f>
        <v>0</v>
      </c>
      <c r="AT22" s="66">
        <f t="shared" ref="AT22" si="50">+AT16+AT21</f>
        <v>0</v>
      </c>
      <c r="AU22" s="66">
        <f t="shared" ref="AU22" si="51">+AU16+AU21</f>
        <v>0</v>
      </c>
      <c r="AV22" s="66">
        <f t="shared" ref="AV22" si="52">+AV16+AV21</f>
        <v>0</v>
      </c>
      <c r="AW22" s="66">
        <f t="shared" ref="AW22:AX22" si="53">+AW16+AW21</f>
        <v>0</v>
      </c>
      <c r="AX22" s="66">
        <f t="shared" si="53"/>
        <v>0</v>
      </c>
      <c r="AY22" s="66">
        <f t="shared" ref="AY22" si="54">+AY16+AY21</f>
        <v>0</v>
      </c>
    </row>
    <row r="23" spans="1:51" x14ac:dyDescent="0.2">
      <c r="C23" s="33"/>
      <c r="D23" s="34"/>
    </row>
    <row r="24" spans="1:51" x14ac:dyDescent="0.2">
      <c r="U24" s="38"/>
    </row>
    <row r="25" spans="1:51" x14ac:dyDescent="0.2">
      <c r="Q25" s="38"/>
    </row>
  </sheetData>
  <mergeCells count="13">
    <mergeCell ref="AM10:AY10"/>
    <mergeCell ref="A16:B16"/>
    <mergeCell ref="A21:B21"/>
    <mergeCell ref="A1:A10"/>
    <mergeCell ref="B1:B10"/>
    <mergeCell ref="C1:C11"/>
    <mergeCell ref="D1:D10"/>
    <mergeCell ref="E1:AY1"/>
    <mergeCell ref="E2:Q9"/>
    <mergeCell ref="R2:AY9"/>
    <mergeCell ref="E10:Q10"/>
    <mergeCell ref="S10:X10"/>
    <mergeCell ref="Z10:AL10"/>
  </mergeCells>
  <pageMargins left="0.7" right="0.7" top="0.75" bottom="0.75" header="0.3" footer="0.3"/>
  <pageSetup paperSize="9" orientation="portrait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24"/>
  <sheetViews>
    <sheetView zoomScale="80" zoomScaleNormal="80" workbookViewId="0">
      <pane xSplit="2" ySplit="11" topLeftCell="C12" activePane="bottomRight" state="frozen"/>
      <selection activeCell="E27" sqref="E27"/>
      <selection pane="topRight" activeCell="E27" sqref="E27"/>
      <selection pane="bottomLeft" activeCell="E27" sqref="E27"/>
      <selection pane="bottomRight" activeCell="C12" sqref="C12"/>
    </sheetView>
  </sheetViews>
  <sheetFormatPr baseColWidth="10" defaultRowHeight="14.25" x14ac:dyDescent="0.2"/>
  <cols>
    <col min="1" max="1" width="25.7109375" style="15" bestFit="1" customWidth="1"/>
    <col min="2" max="2" width="50" style="15" bestFit="1" customWidth="1"/>
    <col min="3" max="3" width="14.42578125" style="19" customWidth="1"/>
    <col min="4" max="4" width="12.28515625" style="19" customWidth="1"/>
    <col min="5" max="5" width="8.42578125" style="19" bestFit="1" customWidth="1"/>
    <col min="6" max="6" width="9.42578125" style="19" bestFit="1" customWidth="1"/>
    <col min="7" max="10" width="9.7109375" style="19" bestFit="1" customWidth="1"/>
    <col min="11" max="11" width="8" style="19" customWidth="1"/>
    <col min="12" max="12" width="9.5703125" style="19" customWidth="1"/>
    <col min="13" max="15" width="9.7109375" style="19" bestFit="1" customWidth="1"/>
    <col min="16" max="16" width="9.7109375" style="69" bestFit="1" customWidth="1"/>
    <col min="17" max="17" width="11.140625" style="19" bestFit="1" customWidth="1"/>
    <col min="18" max="18" width="19.85546875" style="19" bestFit="1" customWidth="1"/>
    <col min="19" max="21" width="11.140625" style="35" bestFit="1" customWidth="1"/>
    <col min="22" max="24" width="11.140625" style="19" bestFit="1" customWidth="1"/>
    <col min="25" max="25" width="12.7109375" style="19" bestFit="1" customWidth="1"/>
    <col min="26" max="26" width="7.5703125" style="19" customWidth="1"/>
    <col min="27" max="27" width="10" style="19" bestFit="1" customWidth="1"/>
    <col min="28" max="28" width="7.7109375" style="19" bestFit="1" customWidth="1"/>
    <col min="29" max="32" width="7.5703125" style="19" bestFit="1" customWidth="1"/>
    <col min="33" max="33" width="8.42578125" style="19" bestFit="1" customWidth="1"/>
    <col min="34" max="34" width="8.140625" style="19" bestFit="1" customWidth="1"/>
    <col min="35" max="36" width="8.42578125" style="19" bestFit="1" customWidth="1"/>
    <col min="37" max="37" width="7.7109375" style="19" bestFit="1" customWidth="1"/>
    <col min="38" max="38" width="9.7109375" style="19" bestFit="1" customWidth="1"/>
    <col min="39" max="39" width="7.140625" style="19" bestFit="1" customWidth="1"/>
    <col min="40" max="40" width="9.5703125" style="19" customWidth="1"/>
    <col min="41" max="41" width="7.7109375" style="19" bestFit="1" customWidth="1"/>
    <col min="42" max="45" width="7.28515625" style="19" bestFit="1" customWidth="1"/>
    <col min="46" max="46" width="8.42578125" style="19" bestFit="1" customWidth="1"/>
    <col min="47" max="47" width="8.140625" style="19" bestFit="1" customWidth="1"/>
    <col min="48" max="49" width="8.42578125" style="19" bestFit="1" customWidth="1"/>
    <col min="50" max="50" width="7.7109375" style="19" bestFit="1" customWidth="1"/>
    <col min="51" max="51" width="7.5703125" style="19" bestFit="1" customWidth="1"/>
    <col min="52" max="16384" width="11.42578125" style="19"/>
  </cols>
  <sheetData>
    <row r="1" spans="1:51" s="176" customFormat="1" ht="73.5" customHeight="1" thickTop="1" thickBot="1" x14ac:dyDescent="0.25">
      <c r="A1" s="244" t="s">
        <v>0</v>
      </c>
      <c r="B1" s="247" t="s">
        <v>61</v>
      </c>
      <c r="C1" s="247" t="s">
        <v>62</v>
      </c>
      <c r="D1" s="251" t="s">
        <v>63</v>
      </c>
      <c r="E1" s="302" t="s">
        <v>102</v>
      </c>
      <c r="F1" s="292"/>
      <c r="G1" s="292"/>
      <c r="H1" s="292"/>
      <c r="I1" s="292"/>
      <c r="J1" s="292"/>
      <c r="K1" s="292"/>
      <c r="L1" s="292"/>
      <c r="M1" s="292"/>
      <c r="N1" s="292"/>
      <c r="O1" s="292"/>
      <c r="P1" s="292"/>
      <c r="Q1" s="292"/>
      <c r="R1" s="292"/>
      <c r="S1" s="292"/>
      <c r="T1" s="292"/>
      <c r="U1" s="292"/>
      <c r="V1" s="292"/>
      <c r="W1" s="292"/>
      <c r="X1" s="292"/>
      <c r="Y1" s="292"/>
      <c r="Z1" s="292"/>
      <c r="AA1" s="292"/>
      <c r="AB1" s="292"/>
      <c r="AC1" s="292"/>
      <c r="AD1" s="292"/>
      <c r="AE1" s="292"/>
      <c r="AF1" s="292"/>
      <c r="AG1" s="292"/>
      <c r="AH1" s="292"/>
      <c r="AI1" s="292"/>
      <c r="AJ1" s="292"/>
      <c r="AK1" s="292"/>
      <c r="AL1" s="292"/>
      <c r="AM1" s="292"/>
      <c r="AN1" s="292"/>
      <c r="AO1" s="292"/>
      <c r="AP1" s="292"/>
      <c r="AQ1" s="292"/>
      <c r="AR1" s="292"/>
      <c r="AS1" s="292"/>
      <c r="AT1" s="292"/>
      <c r="AU1" s="292"/>
      <c r="AV1" s="292"/>
      <c r="AW1" s="292"/>
      <c r="AX1" s="292"/>
      <c r="AY1" s="292"/>
    </row>
    <row r="2" spans="1:51" s="176" customFormat="1" ht="15" customHeight="1" x14ac:dyDescent="0.2">
      <c r="A2" s="245"/>
      <c r="B2" s="248"/>
      <c r="C2" s="250"/>
      <c r="D2" s="252"/>
      <c r="E2" s="296" t="s">
        <v>65</v>
      </c>
      <c r="F2" s="293"/>
      <c r="G2" s="293"/>
      <c r="H2" s="293"/>
      <c r="I2" s="293"/>
      <c r="J2" s="293"/>
      <c r="K2" s="293"/>
      <c r="L2" s="293"/>
      <c r="M2" s="293"/>
      <c r="N2" s="293"/>
      <c r="O2" s="293"/>
      <c r="P2" s="293"/>
      <c r="Q2" s="293"/>
      <c r="R2" s="296" t="s">
        <v>66</v>
      </c>
      <c r="S2" s="293"/>
      <c r="T2" s="293"/>
      <c r="U2" s="293"/>
      <c r="V2" s="293"/>
      <c r="W2" s="293"/>
      <c r="X2" s="293"/>
      <c r="Y2" s="293"/>
      <c r="Z2" s="293"/>
      <c r="AA2" s="293"/>
      <c r="AB2" s="293"/>
      <c r="AC2" s="293"/>
      <c r="AD2" s="293"/>
      <c r="AE2" s="293"/>
      <c r="AF2" s="293"/>
      <c r="AG2" s="293"/>
      <c r="AH2" s="293"/>
      <c r="AI2" s="293"/>
      <c r="AJ2" s="293"/>
      <c r="AK2" s="293"/>
      <c r="AL2" s="293"/>
      <c r="AM2" s="293"/>
      <c r="AN2" s="293"/>
      <c r="AO2" s="293"/>
      <c r="AP2" s="293"/>
      <c r="AQ2" s="293"/>
      <c r="AR2" s="293"/>
      <c r="AS2" s="293"/>
      <c r="AT2" s="293"/>
      <c r="AU2" s="293"/>
      <c r="AV2" s="293"/>
      <c r="AW2" s="293"/>
      <c r="AX2" s="293"/>
      <c r="AY2" s="297"/>
    </row>
    <row r="3" spans="1:51" s="176" customFormat="1" ht="15" customHeight="1" x14ac:dyDescent="0.2">
      <c r="A3" s="245"/>
      <c r="B3" s="248"/>
      <c r="C3" s="250"/>
      <c r="D3" s="252"/>
      <c r="E3" s="298"/>
      <c r="F3" s="294"/>
      <c r="G3" s="294"/>
      <c r="H3" s="294"/>
      <c r="I3" s="294"/>
      <c r="J3" s="294"/>
      <c r="K3" s="294"/>
      <c r="L3" s="294"/>
      <c r="M3" s="294"/>
      <c r="N3" s="294"/>
      <c r="O3" s="294"/>
      <c r="P3" s="294"/>
      <c r="Q3" s="294"/>
      <c r="R3" s="298"/>
      <c r="S3" s="294"/>
      <c r="T3" s="294"/>
      <c r="U3" s="294"/>
      <c r="V3" s="294"/>
      <c r="W3" s="294"/>
      <c r="X3" s="294"/>
      <c r="Y3" s="294"/>
      <c r="Z3" s="294"/>
      <c r="AA3" s="294"/>
      <c r="AB3" s="294"/>
      <c r="AC3" s="294"/>
      <c r="AD3" s="294"/>
      <c r="AE3" s="294"/>
      <c r="AF3" s="294"/>
      <c r="AG3" s="294"/>
      <c r="AH3" s="294"/>
      <c r="AI3" s="294"/>
      <c r="AJ3" s="294"/>
      <c r="AK3" s="294"/>
      <c r="AL3" s="294"/>
      <c r="AM3" s="294"/>
      <c r="AN3" s="294"/>
      <c r="AO3" s="294"/>
      <c r="AP3" s="294"/>
      <c r="AQ3" s="294"/>
      <c r="AR3" s="294"/>
      <c r="AS3" s="294"/>
      <c r="AT3" s="294"/>
      <c r="AU3" s="294"/>
      <c r="AV3" s="294"/>
      <c r="AW3" s="294"/>
      <c r="AX3" s="294"/>
      <c r="AY3" s="299"/>
    </row>
    <row r="4" spans="1:51" s="176" customFormat="1" ht="15" customHeight="1" x14ac:dyDescent="0.2">
      <c r="A4" s="245"/>
      <c r="B4" s="248"/>
      <c r="C4" s="250"/>
      <c r="D4" s="252"/>
      <c r="E4" s="298"/>
      <c r="F4" s="294"/>
      <c r="G4" s="294"/>
      <c r="H4" s="294"/>
      <c r="I4" s="294"/>
      <c r="J4" s="294"/>
      <c r="K4" s="294"/>
      <c r="L4" s="294"/>
      <c r="M4" s="294"/>
      <c r="N4" s="294"/>
      <c r="O4" s="294"/>
      <c r="P4" s="294"/>
      <c r="Q4" s="294"/>
      <c r="R4" s="298"/>
      <c r="S4" s="294"/>
      <c r="T4" s="294"/>
      <c r="U4" s="294"/>
      <c r="V4" s="294"/>
      <c r="W4" s="294"/>
      <c r="X4" s="294"/>
      <c r="Y4" s="294"/>
      <c r="Z4" s="294"/>
      <c r="AA4" s="294"/>
      <c r="AB4" s="294"/>
      <c r="AC4" s="294"/>
      <c r="AD4" s="294"/>
      <c r="AE4" s="294"/>
      <c r="AF4" s="294"/>
      <c r="AG4" s="294"/>
      <c r="AH4" s="294"/>
      <c r="AI4" s="294"/>
      <c r="AJ4" s="294"/>
      <c r="AK4" s="294"/>
      <c r="AL4" s="294"/>
      <c r="AM4" s="294"/>
      <c r="AN4" s="294"/>
      <c r="AO4" s="294"/>
      <c r="AP4" s="294"/>
      <c r="AQ4" s="294"/>
      <c r="AR4" s="294"/>
      <c r="AS4" s="294"/>
      <c r="AT4" s="294"/>
      <c r="AU4" s="294"/>
      <c r="AV4" s="294"/>
      <c r="AW4" s="294"/>
      <c r="AX4" s="294"/>
      <c r="AY4" s="299"/>
    </row>
    <row r="5" spans="1:51" s="176" customFormat="1" ht="15" customHeight="1" x14ac:dyDescent="0.2">
      <c r="A5" s="245"/>
      <c r="B5" s="248"/>
      <c r="C5" s="250"/>
      <c r="D5" s="252"/>
      <c r="E5" s="298"/>
      <c r="F5" s="294"/>
      <c r="G5" s="294"/>
      <c r="H5" s="294"/>
      <c r="I5" s="294"/>
      <c r="J5" s="294"/>
      <c r="K5" s="294"/>
      <c r="L5" s="294"/>
      <c r="M5" s="294"/>
      <c r="N5" s="294"/>
      <c r="O5" s="294"/>
      <c r="P5" s="294"/>
      <c r="Q5" s="294"/>
      <c r="R5" s="298"/>
      <c r="S5" s="294"/>
      <c r="T5" s="294"/>
      <c r="U5" s="294"/>
      <c r="V5" s="294"/>
      <c r="W5" s="294"/>
      <c r="X5" s="294"/>
      <c r="Y5" s="294"/>
      <c r="Z5" s="294"/>
      <c r="AA5" s="294"/>
      <c r="AB5" s="294"/>
      <c r="AC5" s="294"/>
      <c r="AD5" s="294"/>
      <c r="AE5" s="294"/>
      <c r="AF5" s="294"/>
      <c r="AG5" s="294"/>
      <c r="AH5" s="294"/>
      <c r="AI5" s="294"/>
      <c r="AJ5" s="294"/>
      <c r="AK5" s="294"/>
      <c r="AL5" s="294"/>
      <c r="AM5" s="294"/>
      <c r="AN5" s="294"/>
      <c r="AO5" s="294"/>
      <c r="AP5" s="294"/>
      <c r="AQ5" s="294"/>
      <c r="AR5" s="294"/>
      <c r="AS5" s="294"/>
      <c r="AT5" s="294"/>
      <c r="AU5" s="294"/>
      <c r="AV5" s="294"/>
      <c r="AW5" s="294"/>
      <c r="AX5" s="294"/>
      <c r="AY5" s="299"/>
    </row>
    <row r="6" spans="1:51" s="176" customFormat="1" ht="15" customHeight="1" x14ac:dyDescent="0.2">
      <c r="A6" s="245"/>
      <c r="B6" s="248"/>
      <c r="C6" s="250"/>
      <c r="D6" s="252"/>
      <c r="E6" s="298"/>
      <c r="F6" s="294"/>
      <c r="G6" s="294"/>
      <c r="H6" s="294"/>
      <c r="I6" s="294"/>
      <c r="J6" s="294"/>
      <c r="K6" s="294"/>
      <c r="L6" s="294"/>
      <c r="M6" s="294"/>
      <c r="N6" s="294"/>
      <c r="O6" s="294"/>
      <c r="P6" s="294"/>
      <c r="Q6" s="294"/>
      <c r="R6" s="298"/>
      <c r="S6" s="294"/>
      <c r="T6" s="294"/>
      <c r="U6" s="294"/>
      <c r="V6" s="294"/>
      <c r="W6" s="294"/>
      <c r="X6" s="294"/>
      <c r="Y6" s="294"/>
      <c r="Z6" s="294"/>
      <c r="AA6" s="294"/>
      <c r="AB6" s="294"/>
      <c r="AC6" s="294"/>
      <c r="AD6" s="294"/>
      <c r="AE6" s="294"/>
      <c r="AF6" s="294"/>
      <c r="AG6" s="294"/>
      <c r="AH6" s="294"/>
      <c r="AI6" s="294"/>
      <c r="AJ6" s="294"/>
      <c r="AK6" s="294"/>
      <c r="AL6" s="294"/>
      <c r="AM6" s="294"/>
      <c r="AN6" s="294"/>
      <c r="AO6" s="294"/>
      <c r="AP6" s="294"/>
      <c r="AQ6" s="294"/>
      <c r="AR6" s="294"/>
      <c r="AS6" s="294"/>
      <c r="AT6" s="294"/>
      <c r="AU6" s="294"/>
      <c r="AV6" s="294"/>
      <c r="AW6" s="294"/>
      <c r="AX6" s="294"/>
      <c r="AY6" s="299"/>
    </row>
    <row r="7" spans="1:51" s="176" customFormat="1" ht="15" customHeight="1" x14ac:dyDescent="0.2">
      <c r="A7" s="245"/>
      <c r="B7" s="248"/>
      <c r="C7" s="250"/>
      <c r="D7" s="252"/>
      <c r="E7" s="298"/>
      <c r="F7" s="294"/>
      <c r="G7" s="294"/>
      <c r="H7" s="294"/>
      <c r="I7" s="294"/>
      <c r="J7" s="294"/>
      <c r="K7" s="294"/>
      <c r="L7" s="294"/>
      <c r="M7" s="294"/>
      <c r="N7" s="294"/>
      <c r="O7" s="294"/>
      <c r="P7" s="294"/>
      <c r="Q7" s="294"/>
      <c r="R7" s="298"/>
      <c r="S7" s="294"/>
      <c r="T7" s="294"/>
      <c r="U7" s="294"/>
      <c r="V7" s="294"/>
      <c r="W7" s="294"/>
      <c r="X7" s="294"/>
      <c r="Y7" s="294"/>
      <c r="Z7" s="294"/>
      <c r="AA7" s="294"/>
      <c r="AB7" s="294"/>
      <c r="AC7" s="294"/>
      <c r="AD7" s="294"/>
      <c r="AE7" s="294"/>
      <c r="AF7" s="294"/>
      <c r="AG7" s="294"/>
      <c r="AH7" s="294"/>
      <c r="AI7" s="294"/>
      <c r="AJ7" s="294"/>
      <c r="AK7" s="294"/>
      <c r="AL7" s="294"/>
      <c r="AM7" s="294"/>
      <c r="AN7" s="294"/>
      <c r="AO7" s="294"/>
      <c r="AP7" s="294"/>
      <c r="AQ7" s="294"/>
      <c r="AR7" s="294"/>
      <c r="AS7" s="294"/>
      <c r="AT7" s="294"/>
      <c r="AU7" s="294"/>
      <c r="AV7" s="294"/>
      <c r="AW7" s="294"/>
      <c r="AX7" s="294"/>
      <c r="AY7" s="299"/>
    </row>
    <row r="8" spans="1:51" s="176" customFormat="1" ht="15" customHeight="1" x14ac:dyDescent="0.2">
      <c r="A8" s="245"/>
      <c r="B8" s="248"/>
      <c r="C8" s="250"/>
      <c r="D8" s="252"/>
      <c r="E8" s="298"/>
      <c r="F8" s="294"/>
      <c r="G8" s="294"/>
      <c r="H8" s="294"/>
      <c r="I8" s="294"/>
      <c r="J8" s="294"/>
      <c r="K8" s="294"/>
      <c r="L8" s="294"/>
      <c r="M8" s="294"/>
      <c r="N8" s="294"/>
      <c r="O8" s="294"/>
      <c r="P8" s="294"/>
      <c r="Q8" s="294"/>
      <c r="R8" s="298"/>
      <c r="S8" s="294"/>
      <c r="T8" s="294"/>
      <c r="U8" s="294"/>
      <c r="V8" s="294"/>
      <c r="W8" s="294"/>
      <c r="X8" s="294"/>
      <c r="Y8" s="294"/>
      <c r="Z8" s="294"/>
      <c r="AA8" s="294"/>
      <c r="AB8" s="294"/>
      <c r="AC8" s="294"/>
      <c r="AD8" s="294"/>
      <c r="AE8" s="294"/>
      <c r="AF8" s="294"/>
      <c r="AG8" s="294"/>
      <c r="AH8" s="294"/>
      <c r="AI8" s="294"/>
      <c r="AJ8" s="294"/>
      <c r="AK8" s="294"/>
      <c r="AL8" s="294"/>
      <c r="AM8" s="294"/>
      <c r="AN8" s="294"/>
      <c r="AO8" s="294"/>
      <c r="AP8" s="294"/>
      <c r="AQ8" s="294"/>
      <c r="AR8" s="294"/>
      <c r="AS8" s="294"/>
      <c r="AT8" s="294"/>
      <c r="AU8" s="294"/>
      <c r="AV8" s="294"/>
      <c r="AW8" s="294"/>
      <c r="AX8" s="294"/>
      <c r="AY8" s="299"/>
    </row>
    <row r="9" spans="1:51" s="176" customFormat="1" ht="15.75" customHeight="1" thickBot="1" x14ac:dyDescent="0.25">
      <c r="A9" s="245"/>
      <c r="B9" s="248"/>
      <c r="C9" s="250"/>
      <c r="D9" s="252"/>
      <c r="E9" s="300"/>
      <c r="F9" s="295"/>
      <c r="G9" s="295"/>
      <c r="H9" s="295"/>
      <c r="I9" s="295"/>
      <c r="J9" s="295"/>
      <c r="K9" s="295"/>
      <c r="L9" s="295"/>
      <c r="M9" s="295"/>
      <c r="N9" s="295"/>
      <c r="O9" s="295"/>
      <c r="P9" s="295"/>
      <c r="Q9" s="295"/>
      <c r="R9" s="300"/>
      <c r="S9" s="294"/>
      <c r="T9" s="294"/>
      <c r="U9" s="294"/>
      <c r="V9" s="294"/>
      <c r="W9" s="294"/>
      <c r="X9" s="294"/>
      <c r="Y9" s="295"/>
      <c r="Z9" s="295"/>
      <c r="AA9" s="295"/>
      <c r="AB9" s="295"/>
      <c r="AC9" s="295"/>
      <c r="AD9" s="295"/>
      <c r="AE9" s="295"/>
      <c r="AF9" s="295"/>
      <c r="AG9" s="295"/>
      <c r="AH9" s="295"/>
      <c r="AI9" s="295"/>
      <c r="AJ9" s="295"/>
      <c r="AK9" s="295"/>
      <c r="AL9" s="295"/>
      <c r="AM9" s="295"/>
      <c r="AN9" s="295"/>
      <c r="AO9" s="295"/>
      <c r="AP9" s="295"/>
      <c r="AQ9" s="295"/>
      <c r="AR9" s="295"/>
      <c r="AS9" s="295"/>
      <c r="AT9" s="295"/>
      <c r="AU9" s="295"/>
      <c r="AV9" s="295"/>
      <c r="AW9" s="295"/>
      <c r="AX9" s="295"/>
      <c r="AY9" s="301"/>
    </row>
    <row r="10" spans="1:51" s="176" customFormat="1" ht="57.75" customHeight="1" thickTop="1" thickBot="1" x14ac:dyDescent="0.25">
      <c r="A10" s="246"/>
      <c r="B10" s="249"/>
      <c r="C10" s="250"/>
      <c r="D10" s="253"/>
      <c r="E10" s="288" t="s">
        <v>103</v>
      </c>
      <c r="F10" s="288"/>
      <c r="G10" s="288"/>
      <c r="H10" s="288"/>
      <c r="I10" s="288"/>
      <c r="J10" s="288"/>
      <c r="K10" s="288"/>
      <c r="L10" s="288"/>
      <c r="M10" s="288"/>
      <c r="N10" s="288"/>
      <c r="O10" s="288"/>
      <c r="P10" s="288"/>
      <c r="Q10" s="289"/>
      <c r="R10" s="182" t="s">
        <v>212</v>
      </c>
      <c r="S10" s="303" t="s">
        <v>104</v>
      </c>
      <c r="T10" s="304"/>
      <c r="U10" s="304"/>
      <c r="V10" s="304"/>
      <c r="W10" s="304"/>
      <c r="X10" s="305"/>
      <c r="Y10" s="183" t="s">
        <v>213</v>
      </c>
      <c r="Z10" s="287" t="s">
        <v>105</v>
      </c>
      <c r="AA10" s="288"/>
      <c r="AB10" s="288"/>
      <c r="AC10" s="288"/>
      <c r="AD10" s="288"/>
      <c r="AE10" s="288"/>
      <c r="AF10" s="288"/>
      <c r="AG10" s="288"/>
      <c r="AH10" s="288"/>
      <c r="AI10" s="288"/>
      <c r="AJ10" s="288"/>
      <c r="AK10" s="288"/>
      <c r="AL10" s="288"/>
      <c r="AM10" s="287" t="s">
        <v>106</v>
      </c>
      <c r="AN10" s="288"/>
      <c r="AO10" s="288"/>
      <c r="AP10" s="288"/>
      <c r="AQ10" s="288"/>
      <c r="AR10" s="288"/>
      <c r="AS10" s="288"/>
      <c r="AT10" s="288"/>
      <c r="AU10" s="288"/>
      <c r="AV10" s="288"/>
      <c r="AW10" s="288"/>
      <c r="AX10" s="288"/>
      <c r="AY10" s="289"/>
    </row>
    <row r="11" spans="1:51" s="176" customFormat="1" ht="15" thickBot="1" x14ac:dyDescent="0.25">
      <c r="A11" s="177"/>
      <c r="B11" s="177"/>
      <c r="C11" s="249"/>
      <c r="D11" s="178" t="s">
        <v>68</v>
      </c>
      <c r="E11" s="178" t="s">
        <v>74</v>
      </c>
      <c r="F11" s="178" t="s">
        <v>75</v>
      </c>
      <c r="G11" s="178" t="s">
        <v>76</v>
      </c>
      <c r="H11" s="178" t="s">
        <v>77</v>
      </c>
      <c r="I11" s="178" t="s">
        <v>78</v>
      </c>
      <c r="J11" s="178" t="s">
        <v>79</v>
      </c>
      <c r="K11" s="178" t="s">
        <v>80</v>
      </c>
      <c r="L11" s="178" t="s">
        <v>81</v>
      </c>
      <c r="M11" s="178" t="s">
        <v>82</v>
      </c>
      <c r="N11" s="178" t="s">
        <v>83</v>
      </c>
      <c r="O11" s="178" t="s">
        <v>84</v>
      </c>
      <c r="P11" s="178" t="s">
        <v>85</v>
      </c>
      <c r="Q11" s="178" t="s">
        <v>86</v>
      </c>
      <c r="R11" s="187"/>
      <c r="S11" s="178" t="s">
        <v>223</v>
      </c>
      <c r="T11" s="188" t="s">
        <v>99</v>
      </c>
      <c r="U11" s="188" t="s">
        <v>69</v>
      </c>
      <c r="V11" s="188" t="s">
        <v>100</v>
      </c>
      <c r="W11" s="188" t="s">
        <v>101</v>
      </c>
      <c r="X11" s="188" t="s">
        <v>70</v>
      </c>
      <c r="Y11" s="187" t="s">
        <v>224</v>
      </c>
      <c r="Z11" s="178" t="s">
        <v>74</v>
      </c>
      <c r="AA11" s="178" t="s">
        <v>75</v>
      </c>
      <c r="AB11" s="178" t="s">
        <v>76</v>
      </c>
      <c r="AC11" s="178" t="s">
        <v>77</v>
      </c>
      <c r="AD11" s="178" t="s">
        <v>78</v>
      </c>
      <c r="AE11" s="178" t="s">
        <v>79</v>
      </c>
      <c r="AF11" s="178" t="s">
        <v>80</v>
      </c>
      <c r="AG11" s="178" t="s">
        <v>81</v>
      </c>
      <c r="AH11" s="178" t="s">
        <v>82</v>
      </c>
      <c r="AI11" s="178" t="s">
        <v>83</v>
      </c>
      <c r="AJ11" s="178" t="s">
        <v>84</v>
      </c>
      <c r="AK11" s="178" t="s">
        <v>85</v>
      </c>
      <c r="AL11" s="178" t="s">
        <v>86</v>
      </c>
      <c r="AM11" s="178" t="s">
        <v>74</v>
      </c>
      <c r="AN11" s="178" t="s">
        <v>75</v>
      </c>
      <c r="AO11" s="178" t="s">
        <v>76</v>
      </c>
      <c r="AP11" s="178" t="s">
        <v>77</v>
      </c>
      <c r="AQ11" s="178" t="s">
        <v>78</v>
      </c>
      <c r="AR11" s="178" t="s">
        <v>79</v>
      </c>
      <c r="AS11" s="178" t="s">
        <v>80</v>
      </c>
      <c r="AT11" s="178" t="s">
        <v>81</v>
      </c>
      <c r="AU11" s="178" t="s">
        <v>82</v>
      </c>
      <c r="AV11" s="178" t="s">
        <v>83</v>
      </c>
      <c r="AW11" s="178" t="s">
        <v>84</v>
      </c>
      <c r="AX11" s="178" t="s">
        <v>85</v>
      </c>
      <c r="AY11" s="178" t="s">
        <v>86</v>
      </c>
    </row>
    <row r="12" spans="1:51" s="44" customFormat="1" ht="15" thickBot="1" x14ac:dyDescent="0.25">
      <c r="A12" s="49" t="s">
        <v>194</v>
      </c>
      <c r="B12" s="50" t="s">
        <v>195</v>
      </c>
      <c r="C12" s="21"/>
      <c r="D12" s="16"/>
      <c r="E12" s="17">
        <f>IFERROR(VLOOKUP(B12,'[1]NUM8.2'!$H$3:$L$156,2,FALSE),0)</f>
        <v>0</v>
      </c>
      <c r="F12" s="17">
        <f>IFERROR(VLOOKUP(B12,'[1]NUM8.2'!$H$3:$L$156,3,FALSE),0)</f>
        <v>0</v>
      </c>
      <c r="G12" s="17">
        <f>IFERROR(VLOOKUP(B12,'[1]NUM8.2'!$H$3:$L$156,4,FALSE),0)</f>
        <v>0</v>
      </c>
      <c r="H12" s="17"/>
      <c r="I12" s="17"/>
      <c r="J12" s="17"/>
      <c r="K12" s="17"/>
      <c r="L12" s="17"/>
      <c r="M12" s="17"/>
      <c r="N12" s="17"/>
      <c r="O12" s="17"/>
      <c r="P12" s="56"/>
      <c r="Q12" s="51">
        <f t="shared" ref="Q12:Q15" si="0">SUM(E12:P12)</f>
        <v>0</v>
      </c>
      <c r="R12" s="52"/>
      <c r="S12" s="51">
        <f>IFERROR(VLOOKUP(B12,'[2]DEN8.2'!$H$3:$K$162,3,FALSE),0)</f>
        <v>62</v>
      </c>
      <c r="T12" s="53">
        <f>+S12+(Z12+AA12+AB12+AC12)-(AM12+AN12+AO12+AP12)</f>
        <v>66</v>
      </c>
      <c r="U12" s="18"/>
      <c r="V12" s="70">
        <f t="shared" ref="V12:V15" si="1">+U12+(AF12)-(AS12)</f>
        <v>0</v>
      </c>
      <c r="W12" s="70">
        <f t="shared" ref="W12:W20" si="2">+U12+(AF12+AG12+AH12+AI12)-(AS12+AT12+AU12+AV12)</f>
        <v>0</v>
      </c>
      <c r="X12" s="18"/>
      <c r="Y12" s="71"/>
      <c r="Z12" s="17">
        <f>IFERROR(VLOOKUP(B12,'[1]ACT NUM8.2'!$H$3:$L$128,2,FALSE),0)</f>
        <v>2</v>
      </c>
      <c r="AA12" s="17">
        <f>IFERROR(VLOOKUP(B12,'[1]ACT NUM8.2'!$H$3:$L$128,3,FALSE),0)</f>
        <v>0</v>
      </c>
      <c r="AB12" s="17">
        <f>IFERROR(VLOOKUP(B12,'[1]ACT NUM8.2'!$H$3:$L$128,4,FALSE),0)</f>
        <v>2</v>
      </c>
      <c r="AC12" s="56"/>
      <c r="AD12" s="56"/>
      <c r="AE12" s="56"/>
      <c r="AF12" s="56"/>
      <c r="AG12" s="56"/>
      <c r="AH12" s="17"/>
      <c r="AI12" s="17"/>
      <c r="AJ12" s="17"/>
      <c r="AK12" s="57"/>
      <c r="AL12" s="51">
        <f t="shared" ref="AL12:AL18" si="3">SUM(Z12:AK12)</f>
        <v>4</v>
      </c>
      <c r="AM12" s="17">
        <f>IFERROR(VLOOKUP(B12,'[1]ACT NUM8.2'!$AA$3:$AE$86,2,FALSE),0)</f>
        <v>0</v>
      </c>
      <c r="AN12" s="17">
        <f>IFERROR(VLOOKUP(B12,'[1]ACT NUM8.2'!$AA$3:$AE$86,3,FALSE),0)</f>
        <v>0</v>
      </c>
      <c r="AO12" s="17">
        <f>IFERROR(VLOOKUP(B12,'[1]ACT NUM8.2'!$AA$3:$AE$86,4,FALSE),0)</f>
        <v>0</v>
      </c>
      <c r="AP12" s="17"/>
      <c r="AQ12" s="17"/>
      <c r="AR12" s="17"/>
      <c r="AS12" s="17"/>
      <c r="AT12" s="17"/>
      <c r="AU12" s="17"/>
      <c r="AV12" s="17"/>
      <c r="AW12" s="56"/>
      <c r="AX12" s="56"/>
      <c r="AY12" s="51">
        <f t="shared" ref="AY12:AY19" si="4">SUM(AM12:AX12)</f>
        <v>0</v>
      </c>
    </row>
    <row r="13" spans="1:51" s="44" customFormat="1" ht="15" thickBot="1" x14ac:dyDescent="0.25">
      <c r="A13" s="49" t="s">
        <v>194</v>
      </c>
      <c r="B13" s="50" t="s">
        <v>196</v>
      </c>
      <c r="C13" s="16"/>
      <c r="D13" s="16"/>
      <c r="E13" s="17">
        <f>IFERROR(VLOOKUP(B13,'[1]NUM8.2'!$H$3:$L$156,2,FALSE),0)</f>
        <v>1</v>
      </c>
      <c r="F13" s="17">
        <f>IFERROR(VLOOKUP(B13,'[1]NUM8.2'!$H$3:$L$156,3,FALSE),0)</f>
        <v>0</v>
      </c>
      <c r="G13" s="17">
        <f>IFERROR(VLOOKUP(B13,'[1]NUM8.2'!$H$3:$L$156,4,FALSE),0)</f>
        <v>0</v>
      </c>
      <c r="H13" s="17"/>
      <c r="I13" s="17"/>
      <c r="J13" s="17"/>
      <c r="K13" s="17"/>
      <c r="L13" s="17"/>
      <c r="M13" s="17"/>
      <c r="N13" s="17"/>
      <c r="O13" s="17"/>
      <c r="P13" s="56"/>
      <c r="Q13" s="51">
        <f t="shared" si="0"/>
        <v>1</v>
      </c>
      <c r="R13" s="52"/>
      <c r="S13" s="51">
        <f>IFERROR(VLOOKUP(B13,'[2]DEN8.2'!$H$3:$K$162,3,FALSE),0)</f>
        <v>48</v>
      </c>
      <c r="T13" s="53">
        <f>+S13+(Z13+AA13+AB13+AC13)-(AM13+AN13+AO13+AP13)</f>
        <v>50</v>
      </c>
      <c r="U13" s="18"/>
      <c r="V13" s="70">
        <f t="shared" si="1"/>
        <v>0</v>
      </c>
      <c r="W13" s="70">
        <f t="shared" si="2"/>
        <v>0</v>
      </c>
      <c r="X13" s="18"/>
      <c r="Y13" s="71"/>
      <c r="Z13" s="17">
        <f>IFERROR(VLOOKUP(B13,'[1]ACT NUM8.2'!$H$3:$L$128,2,FALSE),0)</f>
        <v>0</v>
      </c>
      <c r="AA13" s="17">
        <f>IFERROR(VLOOKUP(B13,'[1]ACT NUM8.2'!$H$3:$L$128,3,FALSE),0)</f>
        <v>2</v>
      </c>
      <c r="AB13" s="17">
        <f>IFERROR(VLOOKUP(B13,'[1]ACT NUM8.2'!$H$3:$L$128,4,FALSE),0)</f>
        <v>0</v>
      </c>
      <c r="AC13" s="56"/>
      <c r="AD13" s="56"/>
      <c r="AE13" s="56"/>
      <c r="AF13" s="56"/>
      <c r="AG13" s="56"/>
      <c r="AH13" s="17"/>
      <c r="AI13" s="17"/>
      <c r="AJ13" s="17"/>
      <c r="AK13" s="57"/>
      <c r="AL13" s="51">
        <f t="shared" si="3"/>
        <v>2</v>
      </c>
      <c r="AM13" s="17">
        <f>IFERROR(VLOOKUP(B13,'[1]ACT NUM8.2'!$AA$3:$AE$86,2,FALSE),0)</f>
        <v>0</v>
      </c>
      <c r="AN13" s="17">
        <f>IFERROR(VLOOKUP(B13,'[1]ACT NUM8.2'!$AA$3:$AE$86,3,FALSE),0)</f>
        <v>0</v>
      </c>
      <c r="AO13" s="17">
        <f>IFERROR(VLOOKUP(B13,'[1]ACT NUM8.2'!$AA$3:$AE$86,4,FALSE),0)</f>
        <v>0</v>
      </c>
      <c r="AP13" s="17"/>
      <c r="AQ13" s="17"/>
      <c r="AR13" s="17"/>
      <c r="AS13" s="17"/>
      <c r="AT13" s="17"/>
      <c r="AU13" s="17"/>
      <c r="AV13" s="17"/>
      <c r="AW13" s="56"/>
      <c r="AX13" s="56"/>
      <c r="AY13" s="51">
        <f t="shared" si="4"/>
        <v>0</v>
      </c>
    </row>
    <row r="14" spans="1:51" s="44" customFormat="1" ht="15" thickBot="1" x14ac:dyDescent="0.25">
      <c r="A14" s="49" t="s">
        <v>194</v>
      </c>
      <c r="B14" s="50" t="s">
        <v>197</v>
      </c>
      <c r="C14" s="16"/>
      <c r="D14" s="16"/>
      <c r="E14" s="17">
        <f>IFERROR(VLOOKUP(B14,'[1]NUM8.2'!$H$3:$L$156,2,FALSE),0)</f>
        <v>0</v>
      </c>
      <c r="F14" s="17">
        <f>IFERROR(VLOOKUP(B14,'[1]NUM8.2'!$H$3:$L$156,3,FALSE),0)</f>
        <v>0</v>
      </c>
      <c r="G14" s="17">
        <f>IFERROR(VLOOKUP(B14,'[1]NUM8.2'!$H$3:$L$156,4,FALSE),0)</f>
        <v>0</v>
      </c>
      <c r="H14" s="17"/>
      <c r="I14" s="17"/>
      <c r="J14" s="17"/>
      <c r="K14" s="17"/>
      <c r="L14" s="17"/>
      <c r="M14" s="17"/>
      <c r="N14" s="17"/>
      <c r="O14" s="17"/>
      <c r="P14" s="56"/>
      <c r="Q14" s="51">
        <f t="shared" si="0"/>
        <v>0</v>
      </c>
      <c r="R14" s="52"/>
      <c r="S14" s="51">
        <f>IFERROR(VLOOKUP(B14,'[2]DEN8.2'!$H$3:$K$162,3,FALSE),0)</f>
        <v>26</v>
      </c>
      <c r="T14" s="53">
        <f>+S14+(Z14+AA14+AB14+AC14)-(AM14+AN14+AO14+AP14)</f>
        <v>26</v>
      </c>
      <c r="U14" s="18"/>
      <c r="V14" s="70">
        <f t="shared" si="1"/>
        <v>0</v>
      </c>
      <c r="W14" s="70">
        <f t="shared" si="2"/>
        <v>0</v>
      </c>
      <c r="X14" s="18"/>
      <c r="Y14" s="71"/>
      <c r="Z14" s="17">
        <f>IFERROR(VLOOKUP(B14,'[1]ACT NUM8.2'!$H$3:$L$128,2,FALSE),0)</f>
        <v>0</v>
      </c>
      <c r="AA14" s="17">
        <f>IFERROR(VLOOKUP(B14,'[1]ACT NUM8.2'!$H$3:$L$128,3,FALSE),0)</f>
        <v>0</v>
      </c>
      <c r="AB14" s="17">
        <f>IFERROR(VLOOKUP(B14,'[1]ACT NUM8.2'!$H$3:$L$128,4,FALSE),0)</f>
        <v>0</v>
      </c>
      <c r="AC14" s="56"/>
      <c r="AD14" s="56"/>
      <c r="AE14" s="56"/>
      <c r="AF14" s="56"/>
      <c r="AG14" s="56"/>
      <c r="AH14" s="17"/>
      <c r="AI14" s="17"/>
      <c r="AJ14" s="17"/>
      <c r="AK14" s="57"/>
      <c r="AL14" s="51">
        <f t="shared" si="3"/>
        <v>0</v>
      </c>
      <c r="AM14" s="17">
        <f>IFERROR(VLOOKUP(B14,'[1]ACT NUM8.2'!$AA$3:$AE$86,2,FALSE),0)</f>
        <v>0</v>
      </c>
      <c r="AN14" s="17">
        <f>IFERROR(VLOOKUP(B14,'[1]ACT NUM8.2'!$AA$3:$AE$86,3,FALSE),0)</f>
        <v>0</v>
      </c>
      <c r="AO14" s="17">
        <f>IFERROR(VLOOKUP(B14,'[1]ACT NUM8.2'!$AA$3:$AE$86,4,FALSE),0)</f>
        <v>0</v>
      </c>
      <c r="AP14" s="17"/>
      <c r="AQ14" s="17"/>
      <c r="AR14" s="17"/>
      <c r="AS14" s="17"/>
      <c r="AT14" s="17"/>
      <c r="AU14" s="17"/>
      <c r="AV14" s="17"/>
      <c r="AW14" s="56"/>
      <c r="AX14" s="56"/>
      <c r="AY14" s="51">
        <f t="shared" si="4"/>
        <v>0</v>
      </c>
    </row>
    <row r="15" spans="1:51" s="44" customFormat="1" ht="15" thickBot="1" x14ac:dyDescent="0.25">
      <c r="A15" s="49" t="s">
        <v>194</v>
      </c>
      <c r="B15" s="50" t="s">
        <v>198</v>
      </c>
      <c r="C15" s="16"/>
      <c r="D15" s="16"/>
      <c r="E15" s="17">
        <f>IFERROR(VLOOKUP(B15,'[1]NUM8.2'!$H$3:$L$156,2,FALSE),0)</f>
        <v>0</v>
      </c>
      <c r="F15" s="17">
        <f>IFERROR(VLOOKUP(B15,'[1]NUM8.2'!$H$3:$L$156,3,FALSE),0)</f>
        <v>0</v>
      </c>
      <c r="G15" s="17">
        <f>IFERROR(VLOOKUP(B15,'[1]NUM8.2'!$H$3:$L$156,4,FALSE),0)</f>
        <v>0</v>
      </c>
      <c r="H15" s="17"/>
      <c r="I15" s="17"/>
      <c r="J15" s="17"/>
      <c r="K15" s="17"/>
      <c r="L15" s="17"/>
      <c r="M15" s="17"/>
      <c r="N15" s="17"/>
      <c r="O15" s="17"/>
      <c r="P15" s="56"/>
      <c r="Q15" s="51">
        <f t="shared" si="0"/>
        <v>0</v>
      </c>
      <c r="R15" s="52"/>
      <c r="S15" s="51">
        <f>IFERROR(VLOOKUP(B15,'[2]DEN8.2'!$H$3:$K$162,3,FALSE),0)</f>
        <v>29</v>
      </c>
      <c r="T15" s="53">
        <f>+S15+(Z15+AA15+AB15+AC15)-(AM15+AN15+AO15+AP15)</f>
        <v>30</v>
      </c>
      <c r="U15" s="18"/>
      <c r="V15" s="70">
        <f t="shared" si="1"/>
        <v>0</v>
      </c>
      <c r="W15" s="70">
        <f t="shared" si="2"/>
        <v>0</v>
      </c>
      <c r="X15" s="18"/>
      <c r="Y15" s="71"/>
      <c r="Z15" s="17">
        <f>IFERROR(VLOOKUP(B15,'[1]ACT NUM8.2'!$H$3:$L$128,2,FALSE),0)</f>
        <v>0</v>
      </c>
      <c r="AA15" s="17">
        <f>IFERROR(VLOOKUP(B15,'[1]ACT NUM8.2'!$H$3:$L$128,3,FALSE),0)</f>
        <v>0</v>
      </c>
      <c r="AB15" s="17">
        <f>IFERROR(VLOOKUP(B15,'[1]ACT NUM8.2'!$H$3:$L$128,4,FALSE),0)</f>
        <v>1</v>
      </c>
      <c r="AC15" s="56"/>
      <c r="AD15" s="56"/>
      <c r="AE15" s="56"/>
      <c r="AF15" s="56"/>
      <c r="AG15" s="56"/>
      <c r="AH15" s="17"/>
      <c r="AI15" s="17"/>
      <c r="AJ15" s="17"/>
      <c r="AK15" s="57"/>
      <c r="AL15" s="51">
        <f t="shared" si="3"/>
        <v>1</v>
      </c>
      <c r="AM15" s="17">
        <f>IFERROR(VLOOKUP(B15,'[1]ACT NUM8.2'!$AA$3:$AE$86,2,FALSE),0)</f>
        <v>0</v>
      </c>
      <c r="AN15" s="17">
        <f>IFERROR(VLOOKUP(B15,'[1]ACT NUM8.2'!$AA$3:$AE$86,3,FALSE),0)</f>
        <v>0</v>
      </c>
      <c r="AO15" s="17">
        <f>IFERROR(VLOOKUP(B15,'[1]ACT NUM8.2'!$AA$3:$AE$86,4,FALSE),0)</f>
        <v>0</v>
      </c>
      <c r="AP15" s="17"/>
      <c r="AQ15" s="17"/>
      <c r="AR15" s="17"/>
      <c r="AS15" s="17"/>
      <c r="AT15" s="17"/>
      <c r="AU15" s="17"/>
      <c r="AV15" s="17"/>
      <c r="AW15" s="56"/>
      <c r="AX15" s="56"/>
      <c r="AY15" s="51">
        <f t="shared" si="4"/>
        <v>0</v>
      </c>
    </row>
    <row r="16" spans="1:51" s="44" customFormat="1" ht="15" thickBot="1" x14ac:dyDescent="0.25">
      <c r="A16" s="221" t="s">
        <v>199</v>
      </c>
      <c r="B16" s="222"/>
      <c r="C16" s="22">
        <f>+D16/Metas!M7</f>
        <v>2.6628321883154924E-2</v>
      </c>
      <c r="D16" s="23">
        <f>+Q16/S16</f>
        <v>6.0606060606060606E-3</v>
      </c>
      <c r="E16" s="72">
        <f t="shared" ref="E16:Q16" si="5">SUM(E12:E15)</f>
        <v>1</v>
      </c>
      <c r="F16" s="72">
        <f t="shared" si="5"/>
        <v>0</v>
      </c>
      <c r="G16" s="72">
        <f t="shared" si="5"/>
        <v>0</v>
      </c>
      <c r="H16" s="72">
        <f t="shared" si="5"/>
        <v>0</v>
      </c>
      <c r="I16" s="72">
        <f t="shared" si="5"/>
        <v>0</v>
      </c>
      <c r="J16" s="72">
        <f t="shared" si="5"/>
        <v>0</v>
      </c>
      <c r="K16" s="72">
        <f t="shared" si="5"/>
        <v>0</v>
      </c>
      <c r="L16" s="72">
        <f t="shared" si="5"/>
        <v>0</v>
      </c>
      <c r="M16" s="72">
        <f t="shared" si="5"/>
        <v>0</v>
      </c>
      <c r="N16" s="72">
        <f t="shared" si="5"/>
        <v>0</v>
      </c>
      <c r="O16" s="72">
        <f t="shared" si="5"/>
        <v>0</v>
      </c>
      <c r="P16" s="73">
        <f t="shared" si="5"/>
        <v>0</v>
      </c>
      <c r="Q16" s="25">
        <f t="shared" si="5"/>
        <v>1</v>
      </c>
      <c r="R16" s="58"/>
      <c r="S16" s="25">
        <f t="shared" ref="S16:X16" si="6">SUM(S12:S15)</f>
        <v>165</v>
      </c>
      <c r="T16" s="25">
        <f t="shared" si="6"/>
        <v>172</v>
      </c>
      <c r="U16" s="25">
        <f t="shared" si="6"/>
        <v>0</v>
      </c>
      <c r="V16" s="59">
        <f t="shared" si="6"/>
        <v>0</v>
      </c>
      <c r="W16" s="65">
        <f t="shared" si="6"/>
        <v>0</v>
      </c>
      <c r="X16" s="65">
        <f t="shared" si="6"/>
        <v>0</v>
      </c>
      <c r="Y16" s="60">
        <v>165</v>
      </c>
      <c r="Z16" s="59">
        <f t="shared" ref="Z16:AK16" si="7">SUM(Z12:Z15)</f>
        <v>2</v>
      </c>
      <c r="AA16" s="59">
        <f t="shared" si="7"/>
        <v>2</v>
      </c>
      <c r="AB16" s="59">
        <f t="shared" si="7"/>
        <v>3</v>
      </c>
      <c r="AC16" s="59">
        <f t="shared" si="7"/>
        <v>0</v>
      </c>
      <c r="AD16" s="59">
        <f t="shared" si="7"/>
        <v>0</v>
      </c>
      <c r="AE16" s="59">
        <f t="shared" si="7"/>
        <v>0</v>
      </c>
      <c r="AF16" s="59">
        <f t="shared" si="7"/>
        <v>0</v>
      </c>
      <c r="AG16" s="59">
        <f t="shared" si="7"/>
        <v>0</v>
      </c>
      <c r="AH16" s="59">
        <f t="shared" si="7"/>
        <v>0</v>
      </c>
      <c r="AI16" s="59">
        <f t="shared" si="7"/>
        <v>0</v>
      </c>
      <c r="AJ16" s="59">
        <f t="shared" si="7"/>
        <v>0</v>
      </c>
      <c r="AK16" s="59">
        <f t="shared" si="7"/>
        <v>0</v>
      </c>
      <c r="AL16" s="59">
        <f t="shared" si="3"/>
        <v>7</v>
      </c>
      <c r="AM16" s="59">
        <f t="shared" ref="AM16:AX16" si="8">SUM(AM12:AM15)</f>
        <v>0</v>
      </c>
      <c r="AN16" s="59">
        <f t="shared" si="8"/>
        <v>0</v>
      </c>
      <c r="AO16" s="59">
        <f t="shared" si="8"/>
        <v>0</v>
      </c>
      <c r="AP16" s="59">
        <f t="shared" si="8"/>
        <v>0</v>
      </c>
      <c r="AQ16" s="59">
        <f t="shared" si="8"/>
        <v>0</v>
      </c>
      <c r="AR16" s="59">
        <f t="shared" si="8"/>
        <v>0</v>
      </c>
      <c r="AS16" s="59">
        <f t="shared" si="8"/>
        <v>0</v>
      </c>
      <c r="AT16" s="59">
        <f t="shared" si="8"/>
        <v>0</v>
      </c>
      <c r="AU16" s="59">
        <f t="shared" si="8"/>
        <v>0</v>
      </c>
      <c r="AV16" s="59">
        <f t="shared" si="8"/>
        <v>0</v>
      </c>
      <c r="AW16" s="59">
        <f t="shared" si="8"/>
        <v>0</v>
      </c>
      <c r="AX16" s="59">
        <f t="shared" si="8"/>
        <v>0</v>
      </c>
      <c r="AY16" s="59">
        <f t="shared" si="4"/>
        <v>0</v>
      </c>
    </row>
    <row r="17" spans="1:51" s="44" customFormat="1" ht="15" thickBot="1" x14ac:dyDescent="0.25">
      <c r="A17" s="49" t="s">
        <v>200</v>
      </c>
      <c r="B17" s="50" t="s">
        <v>201</v>
      </c>
      <c r="C17" s="16"/>
      <c r="D17" s="16"/>
      <c r="E17" s="17">
        <f>IFERROR(VLOOKUP(B17,'[1]NUM8.2'!$H$3:$L$156,2,FALSE),0)</f>
        <v>0</v>
      </c>
      <c r="F17" s="17">
        <f>IFERROR(VLOOKUP(B17,'[1]NUM8.2'!$H$3:$L$156,3,FALSE),0)</f>
        <v>0</v>
      </c>
      <c r="G17" s="17">
        <f>IFERROR(VLOOKUP(B17,'[1]NUM8.2'!$H$3:$L$156,4,FALSE),0)</f>
        <v>3</v>
      </c>
      <c r="H17" s="17"/>
      <c r="I17" s="17"/>
      <c r="J17" s="17"/>
      <c r="K17" s="17"/>
      <c r="L17" s="17"/>
      <c r="M17" s="17"/>
      <c r="N17" s="17"/>
      <c r="O17" s="56"/>
      <c r="P17" s="56"/>
      <c r="Q17" s="51">
        <f t="shared" ref="Q17:Q18" si="9">SUM(E17:P17)</f>
        <v>3</v>
      </c>
      <c r="R17" s="52"/>
      <c r="S17" s="51">
        <f>IFERROR(VLOOKUP(B17,'[2]DEN8.2'!$H$3:$K$162,3,FALSE),0)</f>
        <v>111</v>
      </c>
      <c r="T17" s="53">
        <f t="shared" ref="T17:T20" si="10">+S17+(Z17+AA17+AB17+AC17)-(AM17+AN17+AO17+AP17)</f>
        <v>108</v>
      </c>
      <c r="U17" s="18"/>
      <c r="V17" s="70">
        <f t="shared" ref="V17:V20" si="11">+U17+(AF17)-(AS17)</f>
        <v>0</v>
      </c>
      <c r="W17" s="70">
        <f t="shared" si="2"/>
        <v>0</v>
      </c>
      <c r="X17" s="74"/>
      <c r="Y17" s="71"/>
      <c r="Z17" s="17">
        <f>IFERROR(VLOOKUP(B17,'[1]ACT NUM8.2'!$H$3:$L$128,2,FALSE),0)</f>
        <v>0</v>
      </c>
      <c r="AA17" s="17">
        <f>IFERROR(VLOOKUP(B17,'[1]ACT NUM8.2'!$H$3:$L$128,3,FALSE),0)</f>
        <v>0</v>
      </c>
      <c r="AB17" s="17">
        <f>IFERROR(VLOOKUP(B17,'[1]ACT NUM8.2'!$H$3:$L$128,4,FALSE),0)</f>
        <v>0</v>
      </c>
      <c r="AC17" s="56"/>
      <c r="AD17" s="56"/>
      <c r="AE17" s="56"/>
      <c r="AF17" s="56"/>
      <c r="AG17" s="56"/>
      <c r="AH17" s="56"/>
      <c r="AI17" s="62"/>
      <c r="AJ17" s="56"/>
      <c r="AK17" s="57"/>
      <c r="AL17" s="51">
        <f t="shared" si="3"/>
        <v>0</v>
      </c>
      <c r="AM17" s="17">
        <f>IFERROR(VLOOKUP(B17,'[1]ACT NUM8.2'!$AA$3:$AE$86,2,FALSE),0)</f>
        <v>0</v>
      </c>
      <c r="AN17" s="17">
        <f>IFERROR(VLOOKUP(B17,'[1]ACT NUM8.2'!$AA$3:$AE$86,3,FALSE),0)</f>
        <v>0</v>
      </c>
      <c r="AO17" s="17">
        <f>IFERROR(VLOOKUP(B17,'[1]ACT NUM8.2'!$AA$3:$AE$86,4,FALSE),0)</f>
        <v>3</v>
      </c>
      <c r="AP17" s="17"/>
      <c r="AQ17" s="17"/>
      <c r="AR17" s="17"/>
      <c r="AS17" s="17"/>
      <c r="AT17" s="17"/>
      <c r="AU17" s="17"/>
      <c r="AV17" s="17"/>
      <c r="AW17" s="56"/>
      <c r="AX17" s="63"/>
      <c r="AY17" s="51">
        <f t="shared" si="4"/>
        <v>3</v>
      </c>
    </row>
    <row r="18" spans="1:51" s="44" customFormat="1" ht="15" thickBot="1" x14ac:dyDescent="0.25">
      <c r="A18" s="49" t="s">
        <v>200</v>
      </c>
      <c r="B18" s="50" t="s">
        <v>202</v>
      </c>
      <c r="C18" s="16"/>
      <c r="D18" s="16"/>
      <c r="E18" s="17">
        <f>IFERROR(VLOOKUP(B18,'[1]NUM8.2'!$H$3:$L$156,2,FALSE),0)</f>
        <v>0</v>
      </c>
      <c r="F18" s="17">
        <f>IFERROR(VLOOKUP(B18,'[1]NUM8.2'!$H$3:$L$156,3,FALSE),0)</f>
        <v>0</v>
      </c>
      <c r="G18" s="17">
        <f>IFERROR(VLOOKUP(B18,'[1]NUM8.2'!$H$3:$L$156,4,FALSE),0)</f>
        <v>0</v>
      </c>
      <c r="H18" s="17"/>
      <c r="I18" s="17"/>
      <c r="J18" s="17"/>
      <c r="K18" s="17"/>
      <c r="L18" s="17"/>
      <c r="M18" s="17"/>
      <c r="N18" s="17"/>
      <c r="O18" s="56"/>
      <c r="P18" s="56"/>
      <c r="Q18" s="51">
        <f t="shared" si="9"/>
        <v>0</v>
      </c>
      <c r="R18" s="52"/>
      <c r="S18" s="51">
        <f>IFERROR(VLOOKUP(B18,'[2]DEN8.2'!$H$3:$K$162,3,FALSE),0)</f>
        <v>38</v>
      </c>
      <c r="T18" s="53">
        <f t="shared" si="10"/>
        <v>38</v>
      </c>
      <c r="U18" s="18"/>
      <c r="V18" s="70">
        <f t="shared" si="11"/>
        <v>0</v>
      </c>
      <c r="W18" s="70">
        <f t="shared" si="2"/>
        <v>0</v>
      </c>
      <c r="X18" s="74"/>
      <c r="Y18" s="71"/>
      <c r="Z18" s="17">
        <f>IFERROR(VLOOKUP(B18,'[1]ACT NUM8.2'!$H$3:$L$128,2,FALSE),0)</f>
        <v>0</v>
      </c>
      <c r="AA18" s="17">
        <f>IFERROR(VLOOKUP(B18,'[1]ACT NUM8.2'!$H$3:$L$128,3,FALSE),0)</f>
        <v>0</v>
      </c>
      <c r="AB18" s="17">
        <f>IFERROR(VLOOKUP(B18,'[1]ACT NUM8.2'!$H$3:$L$128,4,FALSE),0)</f>
        <v>0</v>
      </c>
      <c r="AC18" s="56"/>
      <c r="AD18" s="56"/>
      <c r="AE18" s="56"/>
      <c r="AF18" s="56"/>
      <c r="AG18" s="56"/>
      <c r="AH18" s="56"/>
      <c r="AI18" s="62"/>
      <c r="AJ18" s="56"/>
      <c r="AK18" s="57"/>
      <c r="AL18" s="51">
        <f t="shared" si="3"/>
        <v>0</v>
      </c>
      <c r="AM18" s="17">
        <f>IFERROR(VLOOKUP(B18,'[1]ACT NUM8.2'!$AA$3:$AE$86,2,FALSE),0)</f>
        <v>0</v>
      </c>
      <c r="AN18" s="17">
        <f>IFERROR(VLOOKUP(B18,'[1]ACT NUM8.2'!$AA$3:$AE$86,3,FALSE),0)</f>
        <v>0</v>
      </c>
      <c r="AO18" s="17">
        <f>IFERROR(VLOOKUP(B18,'[1]ACT NUM8.2'!$AA$3:$AE$86,4,FALSE),0)</f>
        <v>0</v>
      </c>
      <c r="AP18" s="17"/>
      <c r="AQ18" s="17"/>
      <c r="AR18" s="17"/>
      <c r="AS18" s="17"/>
      <c r="AT18" s="17"/>
      <c r="AU18" s="17"/>
      <c r="AV18" s="17"/>
      <c r="AW18" s="56"/>
      <c r="AX18" s="63"/>
      <c r="AY18" s="51">
        <f t="shared" si="4"/>
        <v>0</v>
      </c>
    </row>
    <row r="19" spans="1:51" s="44" customFormat="1" ht="15" thickBot="1" x14ac:dyDescent="0.25">
      <c r="A19" s="49" t="s">
        <v>200</v>
      </c>
      <c r="B19" s="50" t="s">
        <v>203</v>
      </c>
      <c r="C19" s="16"/>
      <c r="D19" s="16"/>
      <c r="E19" s="17">
        <f>IFERROR(VLOOKUP(B19,'[1]NUM8.2'!$H$3:$L$156,2,FALSE),0)</f>
        <v>0</v>
      </c>
      <c r="F19" s="17">
        <f>IFERROR(VLOOKUP(B19,'[1]NUM8.2'!$H$3:$L$156,3,FALSE),0)</f>
        <v>0</v>
      </c>
      <c r="G19" s="17">
        <f>IFERROR(VLOOKUP(B19,'[1]NUM8.2'!$H$3:$L$156,4,FALSE),0)</f>
        <v>0</v>
      </c>
      <c r="H19" s="17"/>
      <c r="I19" s="17"/>
      <c r="J19" s="17"/>
      <c r="K19" s="17"/>
      <c r="L19" s="17"/>
      <c r="M19" s="17"/>
      <c r="N19" s="17"/>
      <c r="O19" s="56"/>
      <c r="P19" s="56"/>
      <c r="Q19" s="51">
        <f>SUM(E19:P19)</f>
        <v>0</v>
      </c>
      <c r="R19" s="52"/>
      <c r="S19" s="51">
        <f>IFERROR(VLOOKUP(B19,'[2]DEN8.2'!$H$3:$K$162,3,FALSE),0)</f>
        <v>30</v>
      </c>
      <c r="T19" s="53">
        <f t="shared" si="10"/>
        <v>30</v>
      </c>
      <c r="U19" s="18"/>
      <c r="V19" s="70">
        <f t="shared" si="11"/>
        <v>0</v>
      </c>
      <c r="W19" s="70">
        <f t="shared" si="2"/>
        <v>0</v>
      </c>
      <c r="X19" s="74"/>
      <c r="Y19" s="71"/>
      <c r="Z19" s="17">
        <f>IFERROR(VLOOKUP(B19,'[1]ACT NUM8.2'!$H$3:$L$128,2,FALSE),0)</f>
        <v>0</v>
      </c>
      <c r="AA19" s="17">
        <f>IFERROR(VLOOKUP(B19,'[1]ACT NUM8.2'!$H$3:$L$128,3,FALSE),0)</f>
        <v>0</v>
      </c>
      <c r="AB19" s="17">
        <f>IFERROR(VLOOKUP(B19,'[1]ACT NUM8.2'!$H$3:$L$128,4,FALSE),0)</f>
        <v>0</v>
      </c>
      <c r="AC19" s="56"/>
      <c r="AD19" s="56"/>
      <c r="AE19" s="56"/>
      <c r="AF19" s="56"/>
      <c r="AG19" s="56"/>
      <c r="AH19" s="56"/>
      <c r="AI19" s="62"/>
      <c r="AJ19" s="56"/>
      <c r="AK19" s="57"/>
      <c r="AL19" s="51">
        <f>SUM(Z19:AK19)</f>
        <v>0</v>
      </c>
      <c r="AM19" s="17">
        <f>IFERROR(VLOOKUP(B19,'[1]ACT NUM8.2'!$AA$3:$AE$86,2,FALSE),0)</f>
        <v>0</v>
      </c>
      <c r="AN19" s="17">
        <f>IFERROR(VLOOKUP(B19,'[1]ACT NUM8.2'!$AA$3:$AE$86,3,FALSE),0)</f>
        <v>0</v>
      </c>
      <c r="AO19" s="17">
        <f>IFERROR(VLOOKUP(B19,'[1]ACT NUM8.2'!$AA$3:$AE$86,4,FALSE),0)</f>
        <v>0</v>
      </c>
      <c r="AP19" s="17"/>
      <c r="AQ19" s="17"/>
      <c r="AR19" s="17"/>
      <c r="AS19" s="17"/>
      <c r="AT19" s="17"/>
      <c r="AU19" s="17"/>
      <c r="AV19" s="17"/>
      <c r="AW19" s="56"/>
      <c r="AX19" s="57"/>
      <c r="AY19" s="51">
        <f t="shared" si="4"/>
        <v>0</v>
      </c>
    </row>
    <row r="20" spans="1:51" s="44" customFormat="1" ht="15" thickBot="1" x14ac:dyDescent="0.25">
      <c r="A20" s="49" t="s">
        <v>200</v>
      </c>
      <c r="B20" s="50" t="s">
        <v>204</v>
      </c>
      <c r="C20" s="16"/>
      <c r="D20" s="16"/>
      <c r="E20" s="17">
        <f>IFERROR(VLOOKUP(B20,'[1]NUM8.2'!$H$3:$L$156,2,FALSE),0)</f>
        <v>0</v>
      </c>
      <c r="F20" s="17">
        <f>IFERROR(VLOOKUP(B20,'[1]NUM8.2'!$H$3:$L$156,3,FALSE),0)</f>
        <v>0</v>
      </c>
      <c r="G20" s="17">
        <f>IFERROR(VLOOKUP(B20,'[1]NUM8.2'!$H$3:$L$156,4,FALSE),0)</f>
        <v>1</v>
      </c>
      <c r="H20" s="17"/>
      <c r="I20" s="17"/>
      <c r="J20" s="17"/>
      <c r="K20" s="17"/>
      <c r="L20" s="17"/>
      <c r="M20" s="17"/>
      <c r="N20" s="17"/>
      <c r="O20" s="56"/>
      <c r="P20" s="56"/>
      <c r="Q20" s="51">
        <f>SUM(E20:P20)</f>
        <v>1</v>
      </c>
      <c r="R20" s="52"/>
      <c r="S20" s="51">
        <f>IFERROR(VLOOKUP(B20,'[2]DEN8.2'!$H$3:$K$162,3,FALSE),0)</f>
        <v>46</v>
      </c>
      <c r="T20" s="53">
        <f t="shared" si="10"/>
        <v>46</v>
      </c>
      <c r="U20" s="18"/>
      <c r="V20" s="70">
        <f t="shared" si="11"/>
        <v>0</v>
      </c>
      <c r="W20" s="70">
        <f t="shared" si="2"/>
        <v>0</v>
      </c>
      <c r="X20" s="74"/>
      <c r="Y20" s="71"/>
      <c r="Z20" s="17">
        <f>IFERROR(VLOOKUP(B20,'[1]ACT NUM8.2'!$H$3:$L$128,2,FALSE),0)</f>
        <v>0</v>
      </c>
      <c r="AA20" s="17">
        <f>IFERROR(VLOOKUP(B20,'[1]ACT NUM8.2'!$H$3:$L$128,3,FALSE),0)</f>
        <v>0</v>
      </c>
      <c r="AB20" s="17">
        <f>IFERROR(VLOOKUP(B20,'[1]ACT NUM8.2'!$H$3:$L$128,4,FALSE),0)</f>
        <v>0</v>
      </c>
      <c r="AC20" s="56"/>
      <c r="AD20" s="56"/>
      <c r="AE20" s="56"/>
      <c r="AF20" s="56"/>
      <c r="AG20" s="56"/>
      <c r="AH20" s="56"/>
      <c r="AI20" s="62"/>
      <c r="AJ20" s="56"/>
      <c r="AK20" s="57"/>
      <c r="AL20" s="51">
        <f>SUM(Z20:AK20)</f>
        <v>0</v>
      </c>
      <c r="AM20" s="17">
        <f>IFERROR(VLOOKUP(B20,'[1]ACT NUM8.2'!$AA$3:$AE$86,2,FALSE),0)</f>
        <v>0</v>
      </c>
      <c r="AN20" s="17">
        <f>IFERROR(VLOOKUP(B20,'[1]ACT NUM8.2'!$AA$3:$AE$86,3,FALSE),0)</f>
        <v>0</v>
      </c>
      <c r="AO20" s="17">
        <f>IFERROR(VLOOKUP(B20,'[1]ACT NUM8.2'!$AA$3:$AE$86,4,FALSE),0)</f>
        <v>0</v>
      </c>
      <c r="AP20" s="17"/>
      <c r="AQ20" s="17"/>
      <c r="AR20" s="17"/>
      <c r="AS20" s="17"/>
      <c r="AT20" s="17"/>
      <c r="AU20" s="17"/>
      <c r="AV20" s="17"/>
      <c r="AW20" s="56"/>
      <c r="AX20" s="57"/>
      <c r="AY20" s="51">
        <f>SUM(AM20:AX20)</f>
        <v>0</v>
      </c>
    </row>
    <row r="21" spans="1:51" s="44" customFormat="1" ht="15" thickBot="1" x14ac:dyDescent="0.25">
      <c r="A21" s="221" t="s">
        <v>205</v>
      </c>
      <c r="B21" s="222"/>
      <c r="C21" s="22">
        <f>+D21/Metas!M6</f>
        <v>0.11781164862675797</v>
      </c>
      <c r="D21" s="23">
        <f>+Q21/S21</f>
        <v>1.7777777777777778E-2</v>
      </c>
      <c r="E21" s="25">
        <f t="shared" ref="E21:Q21" si="12">SUM(E17:E20)</f>
        <v>0</v>
      </c>
      <c r="F21" s="25">
        <f t="shared" si="12"/>
        <v>0</v>
      </c>
      <c r="G21" s="25">
        <f t="shared" si="12"/>
        <v>4</v>
      </c>
      <c r="H21" s="25">
        <f t="shared" si="12"/>
        <v>0</v>
      </c>
      <c r="I21" s="25">
        <f t="shared" si="12"/>
        <v>0</v>
      </c>
      <c r="J21" s="25">
        <f t="shared" si="12"/>
        <v>0</v>
      </c>
      <c r="K21" s="25">
        <f t="shared" si="12"/>
        <v>0</v>
      </c>
      <c r="L21" s="25">
        <f t="shared" si="12"/>
        <v>0</v>
      </c>
      <c r="M21" s="25">
        <f t="shared" si="12"/>
        <v>0</v>
      </c>
      <c r="N21" s="25">
        <f t="shared" si="12"/>
        <v>0</v>
      </c>
      <c r="O21" s="25">
        <f t="shared" si="12"/>
        <v>0</v>
      </c>
      <c r="P21" s="25">
        <f t="shared" si="12"/>
        <v>0</v>
      </c>
      <c r="Q21" s="25">
        <f t="shared" si="12"/>
        <v>4</v>
      </c>
      <c r="R21" s="58"/>
      <c r="S21" s="25">
        <f t="shared" ref="S21:X21" si="13">SUM(S17:S20)</f>
        <v>225</v>
      </c>
      <c r="T21" s="25">
        <f t="shared" si="13"/>
        <v>222</v>
      </c>
      <c r="U21" s="25">
        <f t="shared" si="13"/>
        <v>0</v>
      </c>
      <c r="V21" s="25">
        <f t="shared" si="13"/>
        <v>0</v>
      </c>
      <c r="W21" s="25">
        <f t="shared" si="13"/>
        <v>0</v>
      </c>
      <c r="X21" s="25">
        <f t="shared" si="13"/>
        <v>0</v>
      </c>
      <c r="Y21" s="60">
        <v>225</v>
      </c>
      <c r="Z21" s="59">
        <f t="shared" ref="Z21:AY21" si="14">SUM(Z17:Z20)</f>
        <v>0</v>
      </c>
      <c r="AA21" s="59">
        <f t="shared" si="14"/>
        <v>0</v>
      </c>
      <c r="AB21" s="59">
        <f t="shared" si="14"/>
        <v>0</v>
      </c>
      <c r="AC21" s="59">
        <f t="shared" si="14"/>
        <v>0</v>
      </c>
      <c r="AD21" s="59">
        <f t="shared" si="14"/>
        <v>0</v>
      </c>
      <c r="AE21" s="59">
        <f t="shared" si="14"/>
        <v>0</v>
      </c>
      <c r="AF21" s="59">
        <f t="shared" si="14"/>
        <v>0</v>
      </c>
      <c r="AG21" s="59">
        <f t="shared" si="14"/>
        <v>0</v>
      </c>
      <c r="AH21" s="59">
        <f t="shared" si="14"/>
        <v>0</v>
      </c>
      <c r="AI21" s="59">
        <f t="shared" si="14"/>
        <v>0</v>
      </c>
      <c r="AJ21" s="59">
        <f t="shared" si="14"/>
        <v>0</v>
      </c>
      <c r="AK21" s="59">
        <f t="shared" si="14"/>
        <v>0</v>
      </c>
      <c r="AL21" s="59">
        <f t="shared" si="14"/>
        <v>0</v>
      </c>
      <c r="AM21" s="59">
        <f t="shared" si="14"/>
        <v>0</v>
      </c>
      <c r="AN21" s="59">
        <f t="shared" si="14"/>
        <v>0</v>
      </c>
      <c r="AO21" s="59">
        <f t="shared" si="14"/>
        <v>3</v>
      </c>
      <c r="AP21" s="59">
        <f t="shared" si="14"/>
        <v>0</v>
      </c>
      <c r="AQ21" s="59">
        <f t="shared" si="14"/>
        <v>0</v>
      </c>
      <c r="AR21" s="59">
        <f t="shared" si="14"/>
        <v>0</v>
      </c>
      <c r="AS21" s="59">
        <f t="shared" si="14"/>
        <v>0</v>
      </c>
      <c r="AT21" s="59">
        <f t="shared" si="14"/>
        <v>0</v>
      </c>
      <c r="AU21" s="59">
        <f t="shared" si="14"/>
        <v>0</v>
      </c>
      <c r="AV21" s="59">
        <f t="shared" si="14"/>
        <v>0</v>
      </c>
      <c r="AW21" s="59">
        <f t="shared" si="14"/>
        <v>0</v>
      </c>
      <c r="AX21" s="59">
        <f t="shared" si="14"/>
        <v>0</v>
      </c>
      <c r="AY21" s="59">
        <f t="shared" si="14"/>
        <v>3</v>
      </c>
    </row>
    <row r="22" spans="1:51" s="142" customFormat="1" x14ac:dyDescent="0.2">
      <c r="B22" s="29" t="s">
        <v>193</v>
      </c>
      <c r="C22" s="30"/>
      <c r="D22" s="31"/>
      <c r="E22" s="143">
        <f>+E16+E21</f>
        <v>1</v>
      </c>
      <c r="F22" s="143">
        <f t="shared" ref="F22:Q22" si="15">+F16+F21</f>
        <v>0</v>
      </c>
      <c r="G22" s="143">
        <f t="shared" si="15"/>
        <v>4</v>
      </c>
      <c r="H22" s="143">
        <f t="shared" si="15"/>
        <v>0</v>
      </c>
      <c r="I22" s="143">
        <f t="shared" si="15"/>
        <v>0</v>
      </c>
      <c r="J22" s="143">
        <f t="shared" si="15"/>
        <v>0</v>
      </c>
      <c r="K22" s="143">
        <f t="shared" si="15"/>
        <v>0</v>
      </c>
      <c r="L22" s="143">
        <f t="shared" si="15"/>
        <v>0</v>
      </c>
      <c r="M22" s="143">
        <f t="shared" si="15"/>
        <v>0</v>
      </c>
      <c r="N22" s="143">
        <f t="shared" si="15"/>
        <v>0</v>
      </c>
      <c r="O22" s="143">
        <f t="shared" si="15"/>
        <v>0</v>
      </c>
      <c r="P22" s="143">
        <f t="shared" si="15"/>
        <v>0</v>
      </c>
      <c r="Q22" s="143">
        <f t="shared" si="15"/>
        <v>5</v>
      </c>
      <c r="R22" s="143">
        <f t="shared" ref="R22" si="16">+R16+R21</f>
        <v>0</v>
      </c>
      <c r="S22" s="143">
        <f t="shared" ref="S22" si="17">+S16+S21</f>
        <v>390</v>
      </c>
      <c r="T22" s="143">
        <f t="shared" ref="T22" si="18">+T16+T21</f>
        <v>394</v>
      </c>
      <c r="U22" s="143">
        <f t="shared" ref="U22" si="19">+U16+U21</f>
        <v>0</v>
      </c>
      <c r="V22" s="143">
        <f t="shared" ref="V22" si="20">+V16+V21</f>
        <v>0</v>
      </c>
      <c r="W22" s="143">
        <f t="shared" ref="W22" si="21">+W16+W21</f>
        <v>0</v>
      </c>
      <c r="X22" s="143">
        <f t="shared" ref="X22" si="22">+X16+X21</f>
        <v>0</v>
      </c>
      <c r="Y22" s="143">
        <f t="shared" ref="Y22" si="23">+Y16+Y21</f>
        <v>390</v>
      </c>
      <c r="Z22" s="143">
        <f t="shared" ref="Z22" si="24">+Z16+Z21</f>
        <v>2</v>
      </c>
      <c r="AA22" s="143">
        <f t="shared" ref="AA22" si="25">+AA16+AA21</f>
        <v>2</v>
      </c>
      <c r="AB22" s="143">
        <f t="shared" ref="AB22" si="26">+AB16+AB21</f>
        <v>3</v>
      </c>
      <c r="AC22" s="143">
        <f t="shared" ref="AC22" si="27">+AC16+AC21</f>
        <v>0</v>
      </c>
      <c r="AD22" s="143">
        <f t="shared" ref="AD22" si="28">+AD16+AD21</f>
        <v>0</v>
      </c>
      <c r="AE22" s="143">
        <f t="shared" ref="AE22" si="29">+AE16+AE21</f>
        <v>0</v>
      </c>
      <c r="AF22" s="143">
        <f t="shared" ref="AF22" si="30">+AF16+AF21</f>
        <v>0</v>
      </c>
      <c r="AG22" s="143">
        <f t="shared" ref="AG22" si="31">+AG16+AG21</f>
        <v>0</v>
      </c>
      <c r="AH22" s="143">
        <f t="shared" ref="AH22" si="32">+AH16+AH21</f>
        <v>0</v>
      </c>
      <c r="AI22" s="143">
        <f t="shared" ref="AI22" si="33">+AI16+AI21</f>
        <v>0</v>
      </c>
      <c r="AJ22" s="143">
        <f t="shared" ref="AJ22" si="34">+AJ16+AJ21</f>
        <v>0</v>
      </c>
      <c r="AK22" s="143">
        <f t="shared" ref="AK22" si="35">+AK16+AK21</f>
        <v>0</v>
      </c>
      <c r="AL22" s="143">
        <f t="shared" ref="AL22" si="36">+AL16+AL21</f>
        <v>7</v>
      </c>
      <c r="AM22" s="143">
        <f t="shared" ref="AM22" si="37">+AM16+AM21</f>
        <v>0</v>
      </c>
      <c r="AN22" s="143">
        <f t="shared" ref="AN22" si="38">+AN16+AN21</f>
        <v>0</v>
      </c>
      <c r="AO22" s="143">
        <f t="shared" ref="AO22" si="39">+AO16+AO21</f>
        <v>3</v>
      </c>
      <c r="AP22" s="143">
        <f>+AP16+AP21</f>
        <v>0</v>
      </c>
      <c r="AQ22" s="143">
        <f>+AQ16+AQ21</f>
        <v>0</v>
      </c>
      <c r="AR22" s="143">
        <f>+AR16+AR21</f>
        <v>0</v>
      </c>
      <c r="AS22" s="143">
        <f>+AS16+AS21</f>
        <v>0</v>
      </c>
      <c r="AT22" s="143">
        <f t="shared" ref="AT22:AX22" si="40">+AT16+AT21</f>
        <v>0</v>
      </c>
      <c r="AU22" s="143">
        <f t="shared" si="40"/>
        <v>0</v>
      </c>
      <c r="AV22" s="143">
        <f t="shared" si="40"/>
        <v>0</v>
      </c>
      <c r="AW22" s="143">
        <f t="shared" si="40"/>
        <v>0</v>
      </c>
      <c r="AX22" s="143">
        <f t="shared" si="40"/>
        <v>0</v>
      </c>
      <c r="AY22" s="143">
        <f t="shared" ref="AY22" si="41">+AY16+AY21</f>
        <v>3</v>
      </c>
    </row>
    <row r="23" spans="1:51" x14ac:dyDescent="0.2">
      <c r="C23" s="33"/>
      <c r="D23" s="34"/>
    </row>
    <row r="24" spans="1:51" x14ac:dyDescent="0.2">
      <c r="D24" s="34"/>
      <c r="Q24" s="38"/>
    </row>
  </sheetData>
  <mergeCells count="13">
    <mergeCell ref="AM10:AY10"/>
    <mergeCell ref="A16:B16"/>
    <mergeCell ref="A21:B21"/>
    <mergeCell ref="A1:A10"/>
    <mergeCell ref="B1:B10"/>
    <mergeCell ref="C1:C11"/>
    <mergeCell ref="D1:D10"/>
    <mergeCell ref="E1:AY1"/>
    <mergeCell ref="E2:Q9"/>
    <mergeCell ref="R2:AY9"/>
    <mergeCell ref="E10:Q10"/>
    <mergeCell ref="S10:X10"/>
    <mergeCell ref="Z10:AL10"/>
  </mergeCells>
  <pageMargins left="0.7" right="0.7" top="0.75" bottom="0.75" header="0.3" footer="0.3"/>
  <pageSetup paperSize="9" orientation="portrait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3"/>
  <sheetViews>
    <sheetView zoomScale="80" zoomScaleNormal="80" workbookViewId="0">
      <pane xSplit="2" ySplit="11" topLeftCell="C12" activePane="bottomRight" state="frozen"/>
      <selection activeCell="E27" sqref="E27"/>
      <selection pane="topRight" activeCell="E27" sqref="E27"/>
      <selection pane="bottomLeft" activeCell="E27" sqref="E27"/>
      <selection pane="bottomRight" activeCell="C12" sqref="C12"/>
    </sheetView>
  </sheetViews>
  <sheetFormatPr baseColWidth="10" defaultRowHeight="14.25" x14ac:dyDescent="0.2"/>
  <cols>
    <col min="1" max="1" width="29" style="15" customWidth="1"/>
    <col min="2" max="2" width="36.7109375" style="15" bestFit="1" customWidth="1"/>
    <col min="3" max="3" width="14.42578125" style="19" customWidth="1"/>
    <col min="4" max="4" width="12.7109375" style="19" customWidth="1"/>
    <col min="5" max="6" width="9.85546875" style="35" customWidth="1"/>
    <col min="7" max="7" width="10.85546875" style="35" bestFit="1" customWidth="1"/>
    <col min="8" max="16" width="9.85546875" style="19" customWidth="1"/>
    <col min="17" max="17" width="13.28515625" style="35" bestFit="1" customWidth="1"/>
    <col min="18" max="18" width="16.28515625" style="19" customWidth="1"/>
    <col min="19" max="19" width="16.7109375" style="19" customWidth="1"/>
    <col min="20" max="16384" width="11.42578125" style="19"/>
  </cols>
  <sheetData>
    <row r="1" spans="1:19" s="176" customFormat="1" ht="94.5" customHeight="1" thickTop="1" thickBot="1" x14ac:dyDescent="0.25">
      <c r="A1" s="244" t="s">
        <v>0</v>
      </c>
      <c r="B1" s="247" t="s">
        <v>61</v>
      </c>
      <c r="C1" s="247" t="s">
        <v>62</v>
      </c>
      <c r="D1" s="251" t="s">
        <v>63</v>
      </c>
      <c r="E1" s="254" t="s">
        <v>107</v>
      </c>
      <c r="F1" s="255"/>
      <c r="G1" s="255"/>
      <c r="H1" s="255"/>
      <c r="I1" s="255"/>
      <c r="J1" s="255"/>
      <c r="K1" s="255"/>
      <c r="L1" s="255"/>
      <c r="M1" s="255"/>
      <c r="N1" s="255"/>
      <c r="O1" s="255"/>
      <c r="P1" s="255"/>
      <c r="Q1" s="255"/>
      <c r="R1" s="255"/>
      <c r="S1" s="255"/>
    </row>
    <row r="2" spans="1:19" s="176" customFormat="1" ht="15" customHeight="1" x14ac:dyDescent="0.2">
      <c r="A2" s="245"/>
      <c r="B2" s="248"/>
      <c r="C2" s="250"/>
      <c r="D2" s="252"/>
      <c r="E2" s="296" t="s">
        <v>65</v>
      </c>
      <c r="F2" s="293"/>
      <c r="G2" s="293"/>
      <c r="H2" s="293"/>
      <c r="I2" s="293"/>
      <c r="J2" s="293"/>
      <c r="K2" s="293"/>
      <c r="L2" s="293"/>
      <c r="M2" s="293"/>
      <c r="N2" s="293"/>
      <c r="O2" s="293"/>
      <c r="P2" s="293"/>
      <c r="Q2" s="293"/>
      <c r="R2" s="296" t="s">
        <v>66</v>
      </c>
      <c r="S2" s="315"/>
    </row>
    <row r="3" spans="1:19" s="176" customFormat="1" ht="15" customHeight="1" x14ac:dyDescent="0.2">
      <c r="A3" s="245"/>
      <c r="B3" s="248"/>
      <c r="C3" s="250"/>
      <c r="D3" s="252"/>
      <c r="E3" s="298"/>
      <c r="F3" s="294"/>
      <c r="G3" s="294"/>
      <c r="H3" s="294"/>
      <c r="I3" s="294"/>
      <c r="J3" s="294"/>
      <c r="K3" s="294"/>
      <c r="L3" s="294"/>
      <c r="M3" s="294"/>
      <c r="N3" s="294"/>
      <c r="O3" s="294"/>
      <c r="P3" s="294"/>
      <c r="Q3" s="294"/>
      <c r="R3" s="298"/>
      <c r="S3" s="277"/>
    </row>
    <row r="4" spans="1:19" s="176" customFormat="1" ht="15" customHeight="1" x14ac:dyDescent="0.2">
      <c r="A4" s="245"/>
      <c r="B4" s="248"/>
      <c r="C4" s="250"/>
      <c r="D4" s="252"/>
      <c r="E4" s="298"/>
      <c r="F4" s="294"/>
      <c r="G4" s="294"/>
      <c r="H4" s="294"/>
      <c r="I4" s="294"/>
      <c r="J4" s="294"/>
      <c r="K4" s="294"/>
      <c r="L4" s="294"/>
      <c r="M4" s="294"/>
      <c r="N4" s="294"/>
      <c r="O4" s="294"/>
      <c r="P4" s="294"/>
      <c r="Q4" s="294"/>
      <c r="R4" s="298"/>
      <c r="S4" s="277"/>
    </row>
    <row r="5" spans="1:19" s="176" customFormat="1" ht="15" customHeight="1" x14ac:dyDescent="0.2">
      <c r="A5" s="245"/>
      <c r="B5" s="248"/>
      <c r="C5" s="250"/>
      <c r="D5" s="252"/>
      <c r="E5" s="298"/>
      <c r="F5" s="294"/>
      <c r="G5" s="294"/>
      <c r="H5" s="294"/>
      <c r="I5" s="294"/>
      <c r="J5" s="294"/>
      <c r="K5" s="294"/>
      <c r="L5" s="294"/>
      <c r="M5" s="294"/>
      <c r="N5" s="294"/>
      <c r="O5" s="294"/>
      <c r="P5" s="294"/>
      <c r="Q5" s="294"/>
      <c r="R5" s="298"/>
      <c r="S5" s="277"/>
    </row>
    <row r="6" spans="1:19" s="176" customFormat="1" ht="15" customHeight="1" x14ac:dyDescent="0.2">
      <c r="A6" s="245"/>
      <c r="B6" s="248"/>
      <c r="C6" s="250"/>
      <c r="D6" s="252"/>
      <c r="E6" s="298"/>
      <c r="F6" s="294"/>
      <c r="G6" s="294"/>
      <c r="H6" s="294"/>
      <c r="I6" s="294"/>
      <c r="J6" s="294"/>
      <c r="K6" s="294"/>
      <c r="L6" s="294"/>
      <c r="M6" s="294"/>
      <c r="N6" s="294"/>
      <c r="O6" s="294"/>
      <c r="P6" s="294"/>
      <c r="Q6" s="294"/>
      <c r="R6" s="298"/>
      <c r="S6" s="277"/>
    </row>
    <row r="7" spans="1:19" s="176" customFormat="1" ht="15" customHeight="1" x14ac:dyDescent="0.2">
      <c r="A7" s="245"/>
      <c r="B7" s="248"/>
      <c r="C7" s="250"/>
      <c r="D7" s="252"/>
      <c r="E7" s="298"/>
      <c r="F7" s="294"/>
      <c r="G7" s="294"/>
      <c r="H7" s="294"/>
      <c r="I7" s="294"/>
      <c r="J7" s="294"/>
      <c r="K7" s="294"/>
      <c r="L7" s="294"/>
      <c r="M7" s="294"/>
      <c r="N7" s="294"/>
      <c r="O7" s="294"/>
      <c r="P7" s="294"/>
      <c r="Q7" s="294"/>
      <c r="R7" s="298"/>
      <c r="S7" s="277"/>
    </row>
    <row r="8" spans="1:19" s="176" customFormat="1" ht="15" customHeight="1" x14ac:dyDescent="0.2">
      <c r="A8" s="245"/>
      <c r="B8" s="248"/>
      <c r="C8" s="250"/>
      <c r="D8" s="252"/>
      <c r="E8" s="298"/>
      <c r="F8" s="294"/>
      <c r="G8" s="294"/>
      <c r="H8" s="294"/>
      <c r="I8" s="294"/>
      <c r="J8" s="294"/>
      <c r="K8" s="294"/>
      <c r="L8" s="294"/>
      <c r="M8" s="294"/>
      <c r="N8" s="294"/>
      <c r="O8" s="294"/>
      <c r="P8" s="294"/>
      <c r="Q8" s="294"/>
      <c r="R8" s="298"/>
      <c r="S8" s="277"/>
    </row>
    <row r="9" spans="1:19" s="176" customFormat="1" ht="15.75" customHeight="1" thickBot="1" x14ac:dyDescent="0.25">
      <c r="A9" s="245"/>
      <c r="B9" s="248"/>
      <c r="C9" s="250"/>
      <c r="D9" s="252"/>
      <c r="E9" s="300"/>
      <c r="F9" s="295"/>
      <c r="G9" s="295"/>
      <c r="H9" s="295"/>
      <c r="I9" s="295"/>
      <c r="J9" s="295"/>
      <c r="K9" s="295"/>
      <c r="L9" s="295"/>
      <c r="M9" s="295"/>
      <c r="N9" s="295"/>
      <c r="O9" s="295"/>
      <c r="P9" s="295"/>
      <c r="Q9" s="295"/>
      <c r="R9" s="300"/>
      <c r="S9" s="316"/>
    </row>
    <row r="10" spans="1:19" s="176" customFormat="1" ht="57.75" customHeight="1" thickBot="1" x14ac:dyDescent="0.25">
      <c r="A10" s="246"/>
      <c r="B10" s="249"/>
      <c r="C10" s="250"/>
      <c r="D10" s="253"/>
      <c r="E10" s="288" t="s">
        <v>108</v>
      </c>
      <c r="F10" s="288"/>
      <c r="G10" s="288"/>
      <c r="H10" s="288"/>
      <c r="I10" s="288"/>
      <c r="J10" s="288"/>
      <c r="K10" s="288"/>
      <c r="L10" s="288"/>
      <c r="M10" s="288"/>
      <c r="N10" s="288"/>
      <c r="O10" s="288"/>
      <c r="P10" s="288"/>
      <c r="Q10" s="288"/>
      <c r="R10" s="290" t="s">
        <v>218</v>
      </c>
      <c r="S10" s="317"/>
    </row>
    <row r="11" spans="1:19" s="176" customFormat="1" ht="15" thickBot="1" x14ac:dyDescent="0.25">
      <c r="A11" s="177"/>
      <c r="B11" s="177"/>
      <c r="C11" s="249"/>
      <c r="D11" s="178" t="s">
        <v>68</v>
      </c>
      <c r="E11" s="179" t="s">
        <v>74</v>
      </c>
      <c r="F11" s="179" t="s">
        <v>75</v>
      </c>
      <c r="G11" s="179" t="s">
        <v>76</v>
      </c>
      <c r="H11" s="178" t="s">
        <v>77</v>
      </c>
      <c r="I11" s="178" t="s">
        <v>78</v>
      </c>
      <c r="J11" s="178" t="s">
        <v>79</v>
      </c>
      <c r="K11" s="178" t="s">
        <v>80</v>
      </c>
      <c r="L11" s="178" t="s">
        <v>81</v>
      </c>
      <c r="M11" s="178" t="s">
        <v>82</v>
      </c>
      <c r="N11" s="178" t="s">
        <v>83</v>
      </c>
      <c r="O11" s="178" t="s">
        <v>84</v>
      </c>
      <c r="P11" s="178" t="s">
        <v>85</v>
      </c>
      <c r="Q11" s="180" t="s">
        <v>86</v>
      </c>
      <c r="R11" s="287"/>
      <c r="S11" s="289"/>
    </row>
    <row r="12" spans="1:19" ht="15" thickBot="1" x14ac:dyDescent="0.25">
      <c r="A12" s="49" t="s">
        <v>194</v>
      </c>
      <c r="B12" s="50" t="s">
        <v>195</v>
      </c>
      <c r="C12" s="21"/>
      <c r="E12" s="17">
        <f>IFERROR(VLOOKUP(B12,'[1]NUM8.3'!$H$3:$L$156,2,FALSE),0)</f>
        <v>0</v>
      </c>
      <c r="F12" s="17">
        <f>IFERROR(VLOOKUP(B12,'[1]NUM8.3'!$H$3:$L$156,3,FALSE),0)</f>
        <v>0</v>
      </c>
      <c r="G12" s="17">
        <f>IFERROR(VLOOKUP(B12,'[1]NUM8.3'!$H$3:$L$156,4,FALSE),0)</f>
        <v>2</v>
      </c>
      <c r="H12" s="17"/>
      <c r="I12" s="17"/>
      <c r="J12" s="17"/>
      <c r="K12" s="17"/>
      <c r="L12" s="17"/>
      <c r="M12" s="64"/>
      <c r="N12" s="64"/>
      <c r="O12" s="64"/>
      <c r="Q12" s="146">
        <f t="shared" ref="Q12:Q15" si="0">SUM(E12:P12)</f>
        <v>2</v>
      </c>
      <c r="R12" s="311"/>
      <c r="S12" s="312"/>
    </row>
    <row r="13" spans="1:19" ht="15" thickBot="1" x14ac:dyDescent="0.25">
      <c r="A13" s="49" t="s">
        <v>194</v>
      </c>
      <c r="B13" s="50" t="s">
        <v>196</v>
      </c>
      <c r="C13" s="16"/>
      <c r="E13" s="17">
        <f>IFERROR(VLOOKUP(B13,'[1]NUM8.3'!$H$3:$L$156,2,FALSE),0)</f>
        <v>0</v>
      </c>
      <c r="F13" s="17">
        <f>IFERROR(VLOOKUP(B13,'[1]NUM8.3'!$H$3:$L$156,3,FALSE),0)</f>
        <v>0</v>
      </c>
      <c r="G13" s="17">
        <f>IFERROR(VLOOKUP(B13,'[1]NUM8.3'!$H$3:$L$156,4,FALSE),0)</f>
        <v>0</v>
      </c>
      <c r="H13" s="17"/>
      <c r="I13" s="17"/>
      <c r="J13" s="17"/>
      <c r="K13" s="17"/>
      <c r="L13" s="17"/>
      <c r="M13" s="64"/>
      <c r="N13" s="64"/>
      <c r="O13" s="64"/>
      <c r="Q13" s="146">
        <f t="shared" si="0"/>
        <v>0</v>
      </c>
      <c r="R13" s="311"/>
      <c r="S13" s="312"/>
    </row>
    <row r="14" spans="1:19" ht="15" thickBot="1" x14ac:dyDescent="0.25">
      <c r="A14" s="49" t="s">
        <v>194</v>
      </c>
      <c r="B14" s="50" t="s">
        <v>197</v>
      </c>
      <c r="C14" s="16"/>
      <c r="E14" s="17">
        <f>IFERROR(VLOOKUP(B14,'[1]NUM8.3'!$H$3:$L$156,2,FALSE),0)</f>
        <v>0</v>
      </c>
      <c r="F14" s="17">
        <f>IFERROR(VLOOKUP(B14,'[1]NUM8.3'!$H$3:$L$156,3,FALSE),0)</f>
        <v>0</v>
      </c>
      <c r="G14" s="17">
        <f>IFERROR(VLOOKUP(B14,'[1]NUM8.3'!$H$3:$L$156,4,FALSE),0)</f>
        <v>0</v>
      </c>
      <c r="H14" s="17"/>
      <c r="I14" s="17"/>
      <c r="J14" s="17"/>
      <c r="K14" s="17"/>
      <c r="L14" s="17"/>
      <c r="M14" s="64"/>
      <c r="N14" s="64"/>
      <c r="O14" s="64"/>
      <c r="Q14" s="146">
        <f t="shared" si="0"/>
        <v>0</v>
      </c>
      <c r="R14" s="311"/>
      <c r="S14" s="312"/>
    </row>
    <row r="15" spans="1:19" ht="15" thickBot="1" x14ac:dyDescent="0.25">
      <c r="A15" s="49" t="s">
        <v>194</v>
      </c>
      <c r="B15" s="50" t="s">
        <v>198</v>
      </c>
      <c r="C15" s="16"/>
      <c r="E15" s="17">
        <f>IFERROR(VLOOKUP(B15,'[1]NUM8.3'!$H$3:$L$156,2,FALSE),0)</f>
        <v>0</v>
      </c>
      <c r="F15" s="17">
        <f>IFERROR(VLOOKUP(B15,'[1]NUM8.3'!$H$3:$L$156,3,FALSE),0)</f>
        <v>1</v>
      </c>
      <c r="G15" s="17">
        <f>IFERROR(VLOOKUP(B15,'[1]NUM8.3'!$H$3:$L$156,4,FALSE),0)</f>
        <v>0</v>
      </c>
      <c r="H15" s="17"/>
      <c r="I15" s="17"/>
      <c r="J15" s="17"/>
      <c r="K15" s="17"/>
      <c r="L15" s="17"/>
      <c r="M15" s="64"/>
      <c r="N15" s="64"/>
      <c r="O15" s="64"/>
      <c r="Q15" s="146">
        <f t="shared" si="0"/>
        <v>1</v>
      </c>
      <c r="R15" s="311"/>
      <c r="S15" s="312"/>
    </row>
    <row r="16" spans="1:19" s="44" customFormat="1" ht="15" thickBot="1" x14ac:dyDescent="0.25">
      <c r="A16" s="221" t="s">
        <v>199</v>
      </c>
      <c r="B16" s="222"/>
      <c r="C16" s="22">
        <f>+D16/Metas!N7</f>
        <v>2.1036776492664475E-2</v>
      </c>
      <c r="D16" s="23">
        <f>+Q16/R16</f>
        <v>1.0638297872340425E-2</v>
      </c>
      <c r="E16" s="147">
        <f t="shared" ref="E16" si="1">SUM(E12:E15)</f>
        <v>0</v>
      </c>
      <c r="F16" s="147">
        <f t="shared" ref="F16" si="2">SUM(F12:F15)</f>
        <v>1</v>
      </c>
      <c r="G16" s="147">
        <f t="shared" ref="G16" si="3">SUM(G12:G15)</f>
        <v>2</v>
      </c>
      <c r="H16" s="147">
        <f t="shared" ref="H16:Q16" si="4">SUM(H12:H15)</f>
        <v>0</v>
      </c>
      <c r="I16" s="147">
        <f t="shared" si="4"/>
        <v>0</v>
      </c>
      <c r="J16" s="147">
        <f t="shared" si="4"/>
        <v>0</v>
      </c>
      <c r="K16" s="147">
        <f t="shared" si="4"/>
        <v>0</v>
      </c>
      <c r="L16" s="147">
        <f t="shared" si="4"/>
        <v>0</v>
      </c>
      <c r="M16" s="147">
        <f t="shared" si="4"/>
        <v>0</v>
      </c>
      <c r="N16" s="147">
        <f t="shared" si="4"/>
        <v>0</v>
      </c>
      <c r="O16" s="147">
        <f t="shared" si="4"/>
        <v>0</v>
      </c>
      <c r="P16" s="147">
        <f t="shared" si="4"/>
        <v>0</v>
      </c>
      <c r="Q16" s="145">
        <f t="shared" si="4"/>
        <v>3</v>
      </c>
      <c r="R16" s="313">
        <v>282</v>
      </c>
      <c r="S16" s="314"/>
    </row>
    <row r="17" spans="1:19" ht="15" thickBot="1" x14ac:dyDescent="0.25">
      <c r="A17" s="49" t="s">
        <v>200</v>
      </c>
      <c r="B17" s="50" t="s">
        <v>201</v>
      </c>
      <c r="C17" s="16"/>
      <c r="D17" s="16"/>
      <c r="E17" s="17">
        <f>IFERROR(VLOOKUP(B17,'[1]NUM8.3'!$H$3:$L$156,2,FALSE),0)</f>
        <v>6</v>
      </c>
      <c r="F17" s="17">
        <f>IFERROR(VLOOKUP(B17,'[1]NUM8.3'!$H$3:$L$156,3,FALSE),0)</f>
        <v>7</v>
      </c>
      <c r="G17" s="17">
        <f>IFERROR(VLOOKUP(B17,'[1]NUM8.3'!$H$3:$L$156,4,FALSE),0)</f>
        <v>11</v>
      </c>
      <c r="H17" s="17"/>
      <c r="I17" s="17"/>
      <c r="J17" s="17"/>
      <c r="K17" s="17"/>
      <c r="L17" s="64"/>
      <c r="M17" s="64"/>
      <c r="N17" s="64"/>
      <c r="O17" s="64"/>
      <c r="Q17" s="18">
        <f t="shared" ref="Q17" si="5">SUM(E17:P17)</f>
        <v>24</v>
      </c>
      <c r="R17" s="307"/>
      <c r="S17" s="308"/>
    </row>
    <row r="18" spans="1:19" ht="15" thickBot="1" x14ac:dyDescent="0.25">
      <c r="A18" s="49" t="s">
        <v>200</v>
      </c>
      <c r="B18" s="50" t="s">
        <v>202</v>
      </c>
      <c r="C18" s="16"/>
      <c r="D18" s="16"/>
      <c r="E18" s="17">
        <f>IFERROR(VLOOKUP(B18,'[1]NUM8.3'!$H$3:$L$156,2,FALSE),0)</f>
        <v>1</v>
      </c>
      <c r="F18" s="17">
        <f>IFERROR(VLOOKUP(B18,'[1]NUM8.3'!$H$3:$L$156,3,FALSE),0)</f>
        <v>2</v>
      </c>
      <c r="G18" s="17">
        <f>IFERROR(VLOOKUP(B18,'[1]NUM8.3'!$H$3:$L$156,4,FALSE),0)</f>
        <v>9</v>
      </c>
      <c r="H18" s="17"/>
      <c r="I18" s="17"/>
      <c r="J18" s="17"/>
      <c r="K18" s="17"/>
      <c r="L18" s="64"/>
      <c r="M18" s="64"/>
      <c r="N18" s="64"/>
      <c r="O18" s="64"/>
      <c r="Q18" s="18">
        <f>SUM(E18:P18)</f>
        <v>12</v>
      </c>
      <c r="R18" s="307"/>
      <c r="S18" s="308"/>
    </row>
    <row r="19" spans="1:19" ht="15" thickBot="1" x14ac:dyDescent="0.25">
      <c r="A19" s="49" t="s">
        <v>200</v>
      </c>
      <c r="B19" s="50" t="s">
        <v>203</v>
      </c>
      <c r="C19" s="16"/>
      <c r="D19" s="16"/>
      <c r="E19" s="17">
        <f>IFERROR(VLOOKUP(B19,'[1]NUM8.3'!$H$3:$L$156,2,FALSE),0)</f>
        <v>0</v>
      </c>
      <c r="F19" s="17">
        <f>IFERROR(VLOOKUP(B19,'[1]NUM8.3'!$H$3:$L$156,3,FALSE),0)</f>
        <v>1</v>
      </c>
      <c r="G19" s="17">
        <f>IFERROR(VLOOKUP(B19,'[1]NUM8.3'!$H$3:$L$156,4,FALSE),0)</f>
        <v>7</v>
      </c>
      <c r="H19" s="17"/>
      <c r="I19" s="17"/>
      <c r="J19" s="17"/>
      <c r="K19" s="17"/>
      <c r="L19" s="64"/>
      <c r="M19" s="64"/>
      <c r="N19" s="64"/>
      <c r="O19" s="64"/>
      <c r="Q19" s="18">
        <f>SUM(E19:P19)</f>
        <v>8</v>
      </c>
      <c r="R19" s="307"/>
      <c r="S19" s="308"/>
    </row>
    <row r="20" spans="1:19" ht="15" thickBot="1" x14ac:dyDescent="0.25">
      <c r="A20" s="49" t="s">
        <v>200</v>
      </c>
      <c r="B20" s="50" t="s">
        <v>204</v>
      </c>
      <c r="C20" s="16"/>
      <c r="D20" s="16"/>
      <c r="E20" s="17">
        <f>IFERROR(VLOOKUP(B20,'[1]NUM8.3'!$H$3:$L$156,2,FALSE),0)</f>
        <v>2</v>
      </c>
      <c r="F20" s="17">
        <f>IFERROR(VLOOKUP(B20,'[1]NUM8.3'!$H$3:$L$156,3,FALSE),0)</f>
        <v>2</v>
      </c>
      <c r="G20" s="17">
        <f>IFERROR(VLOOKUP(B20,'[1]NUM8.3'!$H$3:$L$156,4,FALSE),0)</f>
        <v>7</v>
      </c>
      <c r="H20" s="17"/>
      <c r="I20" s="17"/>
      <c r="J20" s="17"/>
      <c r="K20" s="17"/>
      <c r="L20" s="64"/>
      <c r="M20" s="64"/>
      <c r="N20" s="64"/>
      <c r="O20" s="64"/>
      <c r="Q20" s="18">
        <f>SUM(E20:P20)</f>
        <v>11</v>
      </c>
      <c r="R20" s="78"/>
      <c r="S20" s="79"/>
    </row>
    <row r="21" spans="1:19" s="44" customFormat="1" ht="15" thickBot="1" x14ac:dyDescent="0.25">
      <c r="A21" s="221" t="s">
        <v>205</v>
      </c>
      <c r="B21" s="222"/>
      <c r="C21" s="22">
        <f>+D21/Metas!N6</f>
        <v>0.18091599412516426</v>
      </c>
      <c r="D21" s="23">
        <f>+Q21/R21</f>
        <v>0.15068493150684931</v>
      </c>
      <c r="E21" s="25">
        <f t="shared" ref="E21:Q21" si="6">SUM(E17:E20)</f>
        <v>9</v>
      </c>
      <c r="F21" s="25">
        <f t="shared" si="6"/>
        <v>12</v>
      </c>
      <c r="G21" s="25">
        <f t="shared" si="6"/>
        <v>34</v>
      </c>
      <c r="H21" s="80">
        <f t="shared" si="6"/>
        <v>0</v>
      </c>
      <c r="I21" s="80">
        <f t="shared" si="6"/>
        <v>0</v>
      </c>
      <c r="J21" s="80">
        <f t="shared" si="6"/>
        <v>0</v>
      </c>
      <c r="K21" s="80">
        <f t="shared" si="6"/>
        <v>0</v>
      </c>
      <c r="L21" s="80">
        <f t="shared" si="6"/>
        <v>0</v>
      </c>
      <c r="M21" s="80">
        <f t="shared" si="6"/>
        <v>0</v>
      </c>
      <c r="N21" s="80">
        <f t="shared" si="6"/>
        <v>0</v>
      </c>
      <c r="O21" s="80">
        <f t="shared" si="6"/>
        <v>0</v>
      </c>
      <c r="P21" s="80">
        <f t="shared" si="6"/>
        <v>0</v>
      </c>
      <c r="Q21" s="25">
        <f t="shared" si="6"/>
        <v>55</v>
      </c>
      <c r="R21" s="309">
        <v>365</v>
      </c>
      <c r="S21" s="310"/>
    </row>
    <row r="22" spans="1:19" x14ac:dyDescent="0.2">
      <c r="B22" s="29" t="s">
        <v>193</v>
      </c>
      <c r="C22" s="30"/>
      <c r="D22" s="31"/>
      <c r="E22" s="32">
        <f>+E16+E21</f>
        <v>9</v>
      </c>
      <c r="F22" s="32">
        <f t="shared" ref="F22:Q22" si="7">+F16+F21</f>
        <v>13</v>
      </c>
      <c r="G22" s="32">
        <f t="shared" si="7"/>
        <v>36</v>
      </c>
      <c r="H22" s="32">
        <f t="shared" si="7"/>
        <v>0</v>
      </c>
      <c r="I22" s="32">
        <f t="shared" si="7"/>
        <v>0</v>
      </c>
      <c r="J22" s="32">
        <f t="shared" si="7"/>
        <v>0</v>
      </c>
      <c r="K22" s="32">
        <f t="shared" si="7"/>
        <v>0</v>
      </c>
      <c r="L22" s="32">
        <f t="shared" si="7"/>
        <v>0</v>
      </c>
      <c r="M22" s="32">
        <f t="shared" si="7"/>
        <v>0</v>
      </c>
      <c r="N22" s="32">
        <f t="shared" si="7"/>
        <v>0</v>
      </c>
      <c r="O22" s="32">
        <f t="shared" si="7"/>
        <v>0</v>
      </c>
      <c r="P22" s="32">
        <f t="shared" si="7"/>
        <v>0</v>
      </c>
      <c r="Q22" s="32">
        <f t="shared" si="7"/>
        <v>58</v>
      </c>
      <c r="R22" s="306"/>
      <c r="S22" s="306"/>
    </row>
    <row r="23" spans="1:19" x14ac:dyDescent="0.2">
      <c r="C23" s="33"/>
      <c r="D23" s="34"/>
    </row>
  </sheetData>
  <mergeCells count="21">
    <mergeCell ref="A1:A10"/>
    <mergeCell ref="B1:B10"/>
    <mergeCell ref="C1:C11"/>
    <mergeCell ref="D1:D10"/>
    <mergeCell ref="E1:S1"/>
    <mergeCell ref="E2:Q9"/>
    <mergeCell ref="R2:S9"/>
    <mergeCell ref="E10:Q10"/>
    <mergeCell ref="R10:S11"/>
    <mergeCell ref="R15:S15"/>
    <mergeCell ref="A16:B16"/>
    <mergeCell ref="R16:S16"/>
    <mergeCell ref="R12:S12"/>
    <mergeCell ref="R13:S13"/>
    <mergeCell ref="R14:S14"/>
    <mergeCell ref="R22:S22"/>
    <mergeCell ref="R19:S19"/>
    <mergeCell ref="A21:B21"/>
    <mergeCell ref="R21:S21"/>
    <mergeCell ref="R17:S17"/>
    <mergeCell ref="R18:S18"/>
  </mergeCells>
  <pageMargins left="0.7" right="0.7" top="0.75" bottom="0.7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23"/>
  <sheetViews>
    <sheetView zoomScale="80" zoomScaleNormal="80" workbookViewId="0">
      <pane xSplit="2" ySplit="11" topLeftCell="C12" activePane="bottomRight" state="frozen"/>
      <selection activeCell="E27" sqref="E27"/>
      <selection pane="topRight" activeCell="E27" sqref="E27"/>
      <selection pane="bottomLeft" activeCell="E27" sqref="E27"/>
      <selection pane="bottomRight" activeCell="D17" sqref="D17"/>
    </sheetView>
  </sheetViews>
  <sheetFormatPr baseColWidth="10" defaultRowHeight="14.25" x14ac:dyDescent="0.2"/>
  <cols>
    <col min="1" max="1" width="20.28515625" style="15" bestFit="1" customWidth="1"/>
    <col min="2" max="2" width="36.7109375" style="15" bestFit="1" customWidth="1"/>
    <col min="3" max="3" width="14.42578125" style="19" customWidth="1"/>
    <col min="4" max="4" width="15" style="19" customWidth="1"/>
    <col min="5" max="6" width="9.7109375" style="35" bestFit="1" customWidth="1"/>
    <col min="7" max="7" width="9" style="35" bestFit="1" customWidth="1"/>
    <col min="8" max="8" width="6.5703125" style="35" bestFit="1" customWidth="1"/>
    <col min="9" max="10" width="6.7109375" style="35" bestFit="1" customWidth="1"/>
    <col min="11" max="11" width="6.7109375" style="35" customWidth="1"/>
    <col min="12" max="12" width="8.42578125" style="35" customWidth="1"/>
    <col min="13" max="13" width="8.5703125" style="35" customWidth="1"/>
    <col min="14" max="14" width="8.28515625" style="35" customWidth="1"/>
    <col min="15" max="15" width="8.7109375" style="35" customWidth="1"/>
    <col min="16" max="16" width="7.7109375" style="35" customWidth="1"/>
    <col min="17" max="17" width="9" style="35" bestFit="1" customWidth="1"/>
    <col min="18" max="20" width="9.5703125" style="35" customWidth="1"/>
    <col min="21" max="21" width="10.28515625" style="35" customWidth="1"/>
    <col min="22" max="22" width="10.7109375" style="35" customWidth="1"/>
    <col min="23" max="23" width="9.5703125" style="35" customWidth="1"/>
    <col min="24" max="16384" width="11.42578125" style="19"/>
  </cols>
  <sheetData>
    <row r="1" spans="1:23" s="176" customFormat="1" ht="81.75" customHeight="1" thickTop="1" thickBot="1" x14ac:dyDescent="0.25">
      <c r="A1" s="244" t="s">
        <v>0</v>
      </c>
      <c r="B1" s="247" t="s">
        <v>61</v>
      </c>
      <c r="C1" s="247" t="s">
        <v>62</v>
      </c>
      <c r="D1" s="251" t="s">
        <v>63</v>
      </c>
      <c r="E1" s="318" t="s">
        <v>109</v>
      </c>
      <c r="F1" s="319"/>
      <c r="G1" s="319"/>
      <c r="H1" s="319"/>
      <c r="I1" s="319"/>
      <c r="J1" s="319"/>
      <c r="K1" s="319"/>
      <c r="L1" s="319"/>
      <c r="M1" s="319"/>
      <c r="N1" s="319"/>
      <c r="O1" s="319"/>
      <c r="P1" s="319"/>
      <c r="Q1" s="319"/>
      <c r="R1" s="319"/>
      <c r="S1" s="319"/>
      <c r="T1" s="319"/>
      <c r="U1" s="319"/>
      <c r="V1" s="319"/>
      <c r="W1" s="319"/>
    </row>
    <row r="2" spans="1:23" s="176" customFormat="1" ht="15" customHeight="1" thickTop="1" x14ac:dyDescent="0.2">
      <c r="A2" s="245"/>
      <c r="B2" s="248"/>
      <c r="C2" s="250"/>
      <c r="D2" s="252"/>
      <c r="E2" s="256" t="s">
        <v>65</v>
      </c>
      <c r="F2" s="257"/>
      <c r="G2" s="257"/>
      <c r="H2" s="257"/>
      <c r="I2" s="257"/>
      <c r="J2" s="257"/>
      <c r="K2" s="257"/>
      <c r="L2" s="257"/>
      <c r="M2" s="257"/>
      <c r="N2" s="257"/>
      <c r="O2" s="257"/>
      <c r="P2" s="257"/>
      <c r="Q2" s="257"/>
      <c r="R2" s="320" t="s">
        <v>66</v>
      </c>
      <c r="S2" s="321"/>
      <c r="T2" s="321"/>
      <c r="U2" s="321"/>
      <c r="V2" s="321"/>
      <c r="W2" s="322"/>
    </row>
    <row r="3" spans="1:23" s="176" customFormat="1" ht="15" customHeight="1" x14ac:dyDescent="0.2">
      <c r="A3" s="245"/>
      <c r="B3" s="248"/>
      <c r="C3" s="250"/>
      <c r="D3" s="252"/>
      <c r="E3" s="258"/>
      <c r="F3" s="259"/>
      <c r="G3" s="259"/>
      <c r="H3" s="259"/>
      <c r="I3" s="259"/>
      <c r="J3" s="259"/>
      <c r="K3" s="259"/>
      <c r="L3" s="259"/>
      <c r="M3" s="259"/>
      <c r="N3" s="259"/>
      <c r="O3" s="259"/>
      <c r="P3" s="259"/>
      <c r="Q3" s="259"/>
      <c r="R3" s="323"/>
      <c r="S3" s="259"/>
      <c r="T3" s="259"/>
      <c r="U3" s="259"/>
      <c r="V3" s="259"/>
      <c r="W3" s="324"/>
    </row>
    <row r="4" spans="1:23" s="176" customFormat="1" ht="15" customHeight="1" x14ac:dyDescent="0.2">
      <c r="A4" s="245"/>
      <c r="B4" s="248"/>
      <c r="C4" s="250"/>
      <c r="D4" s="252"/>
      <c r="E4" s="258"/>
      <c r="F4" s="259"/>
      <c r="G4" s="259"/>
      <c r="H4" s="259"/>
      <c r="I4" s="259"/>
      <c r="J4" s="259"/>
      <c r="K4" s="259"/>
      <c r="L4" s="259"/>
      <c r="M4" s="259"/>
      <c r="N4" s="259"/>
      <c r="O4" s="259"/>
      <c r="P4" s="259"/>
      <c r="Q4" s="259"/>
      <c r="R4" s="323"/>
      <c r="S4" s="259"/>
      <c r="T4" s="259"/>
      <c r="U4" s="259"/>
      <c r="V4" s="259"/>
      <c r="W4" s="324"/>
    </row>
    <row r="5" spans="1:23" s="176" customFormat="1" ht="15" customHeight="1" x14ac:dyDescent="0.2">
      <c r="A5" s="245"/>
      <c r="B5" s="248"/>
      <c r="C5" s="250"/>
      <c r="D5" s="252"/>
      <c r="E5" s="258"/>
      <c r="F5" s="259"/>
      <c r="G5" s="259"/>
      <c r="H5" s="259"/>
      <c r="I5" s="259"/>
      <c r="J5" s="259"/>
      <c r="K5" s="259"/>
      <c r="L5" s="259"/>
      <c r="M5" s="259"/>
      <c r="N5" s="259"/>
      <c r="O5" s="259"/>
      <c r="P5" s="259"/>
      <c r="Q5" s="259"/>
      <c r="R5" s="323"/>
      <c r="S5" s="259"/>
      <c r="T5" s="259"/>
      <c r="U5" s="259"/>
      <c r="V5" s="259"/>
      <c r="W5" s="324"/>
    </row>
    <row r="6" spans="1:23" s="176" customFormat="1" ht="15" customHeight="1" x14ac:dyDescent="0.2">
      <c r="A6" s="245"/>
      <c r="B6" s="248"/>
      <c r="C6" s="250"/>
      <c r="D6" s="252"/>
      <c r="E6" s="258"/>
      <c r="F6" s="259"/>
      <c r="G6" s="259"/>
      <c r="H6" s="259"/>
      <c r="I6" s="259"/>
      <c r="J6" s="259"/>
      <c r="K6" s="259"/>
      <c r="L6" s="259"/>
      <c r="M6" s="259"/>
      <c r="N6" s="259"/>
      <c r="O6" s="259"/>
      <c r="P6" s="259"/>
      <c r="Q6" s="259"/>
      <c r="R6" s="323"/>
      <c r="S6" s="259"/>
      <c r="T6" s="259"/>
      <c r="U6" s="259"/>
      <c r="V6" s="259"/>
      <c r="W6" s="324"/>
    </row>
    <row r="7" spans="1:23" s="176" customFormat="1" ht="15" customHeight="1" x14ac:dyDescent="0.2">
      <c r="A7" s="245"/>
      <c r="B7" s="248"/>
      <c r="C7" s="250"/>
      <c r="D7" s="252"/>
      <c r="E7" s="258"/>
      <c r="F7" s="259"/>
      <c r="G7" s="259"/>
      <c r="H7" s="259"/>
      <c r="I7" s="259"/>
      <c r="J7" s="259"/>
      <c r="K7" s="259"/>
      <c r="L7" s="259"/>
      <c r="M7" s="259"/>
      <c r="N7" s="259"/>
      <c r="O7" s="259"/>
      <c r="P7" s="259"/>
      <c r="Q7" s="259"/>
      <c r="R7" s="323"/>
      <c r="S7" s="259"/>
      <c r="T7" s="259"/>
      <c r="U7" s="259"/>
      <c r="V7" s="259"/>
      <c r="W7" s="324"/>
    </row>
    <row r="8" spans="1:23" s="176" customFormat="1" ht="15" customHeight="1" x14ac:dyDescent="0.2">
      <c r="A8" s="245"/>
      <c r="B8" s="248"/>
      <c r="C8" s="250"/>
      <c r="D8" s="252"/>
      <c r="E8" s="258"/>
      <c r="F8" s="259"/>
      <c r="G8" s="259"/>
      <c r="H8" s="259"/>
      <c r="I8" s="259"/>
      <c r="J8" s="259"/>
      <c r="K8" s="259"/>
      <c r="L8" s="259"/>
      <c r="M8" s="259"/>
      <c r="N8" s="259"/>
      <c r="O8" s="259"/>
      <c r="P8" s="259"/>
      <c r="Q8" s="259"/>
      <c r="R8" s="323"/>
      <c r="S8" s="259"/>
      <c r="T8" s="259"/>
      <c r="U8" s="259"/>
      <c r="V8" s="259"/>
      <c r="W8" s="324"/>
    </row>
    <row r="9" spans="1:23" s="176" customFormat="1" ht="15.75" customHeight="1" thickBot="1" x14ac:dyDescent="0.25">
      <c r="A9" s="245"/>
      <c r="B9" s="248"/>
      <c r="C9" s="250"/>
      <c r="D9" s="252"/>
      <c r="E9" s="260"/>
      <c r="F9" s="261"/>
      <c r="G9" s="261"/>
      <c r="H9" s="261"/>
      <c r="I9" s="261"/>
      <c r="J9" s="261"/>
      <c r="K9" s="261"/>
      <c r="L9" s="261"/>
      <c r="M9" s="261"/>
      <c r="N9" s="261"/>
      <c r="O9" s="261"/>
      <c r="P9" s="261"/>
      <c r="Q9" s="261"/>
      <c r="R9" s="325"/>
      <c r="S9" s="326"/>
      <c r="T9" s="326"/>
      <c r="U9" s="326"/>
      <c r="V9" s="326"/>
      <c r="W9" s="327"/>
    </row>
    <row r="10" spans="1:23" s="176" customFormat="1" ht="57.75" customHeight="1" thickTop="1" thickBot="1" x14ac:dyDescent="0.25">
      <c r="A10" s="246"/>
      <c r="B10" s="249"/>
      <c r="C10" s="250"/>
      <c r="D10" s="253"/>
      <c r="E10" s="265" t="s">
        <v>110</v>
      </c>
      <c r="F10" s="265"/>
      <c r="G10" s="265"/>
      <c r="H10" s="265"/>
      <c r="I10" s="265"/>
      <c r="J10" s="265"/>
      <c r="K10" s="265"/>
      <c r="L10" s="265"/>
      <c r="M10" s="265"/>
      <c r="N10" s="265"/>
      <c r="O10" s="265"/>
      <c r="P10" s="265"/>
      <c r="Q10" s="265"/>
      <c r="R10" s="328" t="s">
        <v>111</v>
      </c>
      <c r="S10" s="329"/>
      <c r="T10" s="329"/>
      <c r="U10" s="329"/>
      <c r="V10" s="329"/>
      <c r="W10" s="330"/>
    </row>
    <row r="11" spans="1:23" s="176" customFormat="1" ht="23.25" thickTop="1" thickBot="1" x14ac:dyDescent="0.25">
      <c r="A11" s="177"/>
      <c r="B11" s="177"/>
      <c r="C11" s="249"/>
      <c r="D11" s="178" t="s">
        <v>68</v>
      </c>
      <c r="E11" s="179" t="s">
        <v>74</v>
      </c>
      <c r="F11" s="179" t="s">
        <v>75</v>
      </c>
      <c r="G11" s="179" t="s">
        <v>76</v>
      </c>
      <c r="H11" s="179" t="s">
        <v>77</v>
      </c>
      <c r="I11" s="179" t="s">
        <v>78</v>
      </c>
      <c r="J11" s="179" t="s">
        <v>79</v>
      </c>
      <c r="K11" s="179" t="s">
        <v>80</v>
      </c>
      <c r="L11" s="179" t="s">
        <v>81</v>
      </c>
      <c r="M11" s="179" t="s">
        <v>82</v>
      </c>
      <c r="N11" s="179" t="s">
        <v>83</v>
      </c>
      <c r="O11" s="179" t="s">
        <v>84</v>
      </c>
      <c r="P11" s="179" t="s">
        <v>85</v>
      </c>
      <c r="Q11" s="179" t="s">
        <v>86</v>
      </c>
      <c r="R11" s="179" t="s">
        <v>223</v>
      </c>
      <c r="S11" s="180" t="s">
        <v>99</v>
      </c>
      <c r="T11" s="179" t="s">
        <v>69</v>
      </c>
      <c r="U11" s="180" t="s">
        <v>112</v>
      </c>
      <c r="V11" s="180" t="s">
        <v>101</v>
      </c>
      <c r="W11" s="189" t="s">
        <v>70</v>
      </c>
    </row>
    <row r="12" spans="1:23" ht="15" thickBot="1" x14ac:dyDescent="0.25">
      <c r="A12" s="49" t="s">
        <v>194</v>
      </c>
      <c r="B12" s="50" t="s">
        <v>195</v>
      </c>
      <c r="C12" s="21"/>
      <c r="D12" s="16"/>
      <c r="E12" s="37">
        <f>IFERROR(VLOOKUP(B12,[1]NUM9!$H$3:$L$146,2,FALSE),0)</f>
        <v>2</v>
      </c>
      <c r="F12" s="37">
        <f>IFERROR(VLOOKUP(B12,[1]NUM9!$H$3:$L$146,3,FALSE),0)</f>
        <v>3</v>
      </c>
      <c r="G12" s="37">
        <f>IFERROR(VLOOKUP(B12,[1]NUM9!$H$3:$L$146,4,FALSE),0)</f>
        <v>2</v>
      </c>
      <c r="H12" s="37"/>
      <c r="I12" s="37"/>
      <c r="J12" s="37"/>
      <c r="K12" s="37"/>
      <c r="L12" s="37"/>
      <c r="M12" s="37"/>
      <c r="N12" s="37"/>
      <c r="O12" s="37"/>
      <c r="P12" s="85"/>
      <c r="Q12" s="81">
        <f t="shared" ref="Q12:Q15" si="0">SUM(E12:P12)</f>
        <v>7</v>
      </c>
      <c r="R12" s="51">
        <f>IFERROR(VLOOKUP(B12,[2]DEN9!$H$3:$K$159,3,FALSE),0)</f>
        <v>26</v>
      </c>
      <c r="S12" s="82"/>
      <c r="T12" s="81"/>
      <c r="U12" s="83"/>
      <c r="V12" s="84"/>
      <c r="W12" s="86"/>
    </row>
    <row r="13" spans="1:23" ht="15" thickBot="1" x14ac:dyDescent="0.25">
      <c r="A13" s="49" t="s">
        <v>194</v>
      </c>
      <c r="B13" s="50" t="s">
        <v>196</v>
      </c>
      <c r="C13" s="16"/>
      <c r="D13" s="16"/>
      <c r="E13" s="37">
        <f>IFERROR(VLOOKUP(B13,[1]NUM9!$H$3:$L$146,2,FALSE),0)</f>
        <v>0</v>
      </c>
      <c r="F13" s="37">
        <f>IFERROR(VLOOKUP(B13,[1]NUM9!$H$3:$L$146,3,FALSE),0)</f>
        <v>0</v>
      </c>
      <c r="G13" s="37">
        <f>IFERROR(VLOOKUP(B13,[1]NUM9!$H$3:$L$146,4,FALSE),0)</f>
        <v>0</v>
      </c>
      <c r="H13" s="37"/>
      <c r="I13" s="37"/>
      <c r="J13" s="37"/>
      <c r="K13" s="37"/>
      <c r="L13" s="37"/>
      <c r="M13" s="37"/>
      <c r="N13" s="37"/>
      <c r="O13" s="37"/>
      <c r="P13" s="85"/>
      <c r="Q13" s="81">
        <f t="shared" si="0"/>
        <v>0</v>
      </c>
      <c r="R13" s="51">
        <f>IFERROR(VLOOKUP(B13,[2]DEN9!$H$3:$K$159,3,FALSE),0)</f>
        <v>8</v>
      </c>
      <c r="S13" s="82"/>
      <c r="T13" s="81"/>
      <c r="U13" s="83"/>
      <c r="V13" s="84"/>
      <c r="W13" s="86"/>
    </row>
    <row r="14" spans="1:23" ht="15" thickBot="1" x14ac:dyDescent="0.25">
      <c r="A14" s="49" t="s">
        <v>194</v>
      </c>
      <c r="B14" s="50" t="s">
        <v>197</v>
      </c>
      <c r="C14" s="16"/>
      <c r="D14" s="16"/>
      <c r="E14" s="37">
        <f>IFERROR(VLOOKUP(B14,[1]NUM9!$H$3:$L$146,2,FALSE),0)</f>
        <v>1</v>
      </c>
      <c r="F14" s="37">
        <f>IFERROR(VLOOKUP(B14,[1]NUM9!$H$3:$L$146,3,FALSE),0)</f>
        <v>0</v>
      </c>
      <c r="G14" s="37">
        <f>IFERROR(VLOOKUP(B14,[1]NUM9!$H$3:$L$146,4,FALSE),0)</f>
        <v>0</v>
      </c>
      <c r="H14" s="37"/>
      <c r="I14" s="37"/>
      <c r="J14" s="37"/>
      <c r="K14" s="37"/>
      <c r="L14" s="37"/>
      <c r="M14" s="37"/>
      <c r="N14" s="37"/>
      <c r="O14" s="37"/>
      <c r="P14" s="85"/>
      <c r="Q14" s="81">
        <f t="shared" si="0"/>
        <v>1</v>
      </c>
      <c r="R14" s="51">
        <f>IFERROR(VLOOKUP(B14,[2]DEN9!$H$3:$K$159,3,FALSE),0)</f>
        <v>4</v>
      </c>
      <c r="S14" s="82"/>
      <c r="T14" s="81"/>
      <c r="U14" s="83"/>
      <c r="V14" s="84"/>
      <c r="W14" s="86"/>
    </row>
    <row r="15" spans="1:23" ht="15" thickBot="1" x14ac:dyDescent="0.25">
      <c r="A15" s="49" t="s">
        <v>194</v>
      </c>
      <c r="B15" s="50" t="s">
        <v>198</v>
      </c>
      <c r="C15" s="16"/>
      <c r="D15" s="16"/>
      <c r="E15" s="37">
        <f>IFERROR(VLOOKUP(B15,[1]NUM9!$H$3:$L$146,2,FALSE),0)</f>
        <v>3</v>
      </c>
      <c r="F15" s="37">
        <f>IFERROR(VLOOKUP(B15,[1]NUM9!$H$3:$L$146,3,FALSE),0)</f>
        <v>0</v>
      </c>
      <c r="G15" s="37">
        <f>IFERROR(VLOOKUP(B15,[1]NUM9!$H$3:$L$146,4,FALSE),0)</f>
        <v>0</v>
      </c>
      <c r="H15" s="37"/>
      <c r="I15" s="37"/>
      <c r="J15" s="37"/>
      <c r="K15" s="37"/>
      <c r="L15" s="37"/>
      <c r="M15" s="37"/>
      <c r="N15" s="37"/>
      <c r="O15" s="37"/>
      <c r="P15" s="85"/>
      <c r="Q15" s="81">
        <f t="shared" si="0"/>
        <v>3</v>
      </c>
      <c r="R15" s="51">
        <f>IFERROR(VLOOKUP(B15,[2]DEN9!$H$3:$K$159,3,FALSE),0)</f>
        <v>7</v>
      </c>
      <c r="S15" s="82"/>
      <c r="T15" s="81"/>
      <c r="U15" s="83"/>
      <c r="V15" s="84"/>
      <c r="W15" s="86"/>
    </row>
    <row r="16" spans="1:23" s="27" customFormat="1" ht="13.5" thickBot="1" x14ac:dyDescent="0.25">
      <c r="A16" s="221" t="s">
        <v>199</v>
      </c>
      <c r="B16" s="222"/>
      <c r="C16" s="22">
        <f>+D16/Metas!O7</f>
        <v>0.26004728132387706</v>
      </c>
      <c r="D16" s="23">
        <f>+Q16/R16</f>
        <v>0.24444444444444444</v>
      </c>
      <c r="E16" s="99">
        <f>SUM(E12:E15)</f>
        <v>6</v>
      </c>
      <c r="F16" s="99">
        <f t="shared" ref="F16:W16" si="1">SUM(F12:F15)</f>
        <v>3</v>
      </c>
      <c r="G16" s="99">
        <f t="shared" si="1"/>
        <v>2</v>
      </c>
      <c r="H16" s="99">
        <f t="shared" si="1"/>
        <v>0</v>
      </c>
      <c r="I16" s="99">
        <f t="shared" si="1"/>
        <v>0</v>
      </c>
      <c r="J16" s="99">
        <f t="shared" si="1"/>
        <v>0</v>
      </c>
      <c r="K16" s="99">
        <f t="shared" si="1"/>
        <v>0</v>
      </c>
      <c r="L16" s="99">
        <f t="shared" si="1"/>
        <v>0</v>
      </c>
      <c r="M16" s="99">
        <f t="shared" si="1"/>
        <v>0</v>
      </c>
      <c r="N16" s="99">
        <f t="shared" si="1"/>
        <v>0</v>
      </c>
      <c r="O16" s="99">
        <f t="shared" si="1"/>
        <v>0</v>
      </c>
      <c r="P16" s="99">
        <f t="shared" si="1"/>
        <v>0</v>
      </c>
      <c r="Q16" s="148">
        <f t="shared" si="1"/>
        <v>11</v>
      </c>
      <c r="R16" s="26">
        <f t="shared" si="1"/>
        <v>45</v>
      </c>
      <c r="S16" s="26">
        <f t="shared" si="1"/>
        <v>0</v>
      </c>
      <c r="T16" s="26">
        <f t="shared" si="1"/>
        <v>0</v>
      </c>
      <c r="U16" s="26">
        <f t="shared" si="1"/>
        <v>0</v>
      </c>
      <c r="V16" s="26">
        <f t="shared" si="1"/>
        <v>0</v>
      </c>
      <c r="W16" s="26">
        <f t="shared" si="1"/>
        <v>0</v>
      </c>
    </row>
    <row r="17" spans="1:23" ht="15" thickBot="1" x14ac:dyDescent="0.25">
      <c r="A17" s="49" t="s">
        <v>200</v>
      </c>
      <c r="B17" s="50" t="s">
        <v>201</v>
      </c>
      <c r="C17" s="16"/>
      <c r="D17" s="16"/>
      <c r="E17" s="28">
        <f>IFERROR(VLOOKUP(B17,[1]NUM9!$H$3:$L$146,2,FALSE),0)</f>
        <v>2</v>
      </c>
      <c r="F17" s="28">
        <f>IFERROR(VLOOKUP(B17,[1]NUM9!$H$3:$L$146,3,FALSE),0)</f>
        <v>2</v>
      </c>
      <c r="G17" s="28">
        <f>IFERROR(VLOOKUP(B17,[1]NUM9!$H$3:$L$146,4,FALSE),0)</f>
        <v>4</v>
      </c>
      <c r="H17" s="28"/>
      <c r="I17" s="28"/>
      <c r="J17" s="28"/>
      <c r="K17" s="28"/>
      <c r="L17" s="28"/>
      <c r="M17" s="28"/>
      <c r="N17" s="28"/>
      <c r="O17" s="28"/>
      <c r="P17" s="20"/>
      <c r="Q17" s="81">
        <f t="shared" ref="Q17:Q20" si="2">SUM(E17:P17)</f>
        <v>8</v>
      </c>
      <c r="R17" s="51">
        <f>IFERROR(VLOOKUP(B17,[2]DEN9!$H$3:$K$159,3,FALSE),0)</f>
        <v>22</v>
      </c>
      <c r="S17" s="82"/>
      <c r="T17" s="81"/>
      <c r="U17" s="83"/>
      <c r="V17" s="83"/>
      <c r="W17" s="86"/>
    </row>
    <row r="18" spans="1:23" ht="15" thickBot="1" x14ac:dyDescent="0.25">
      <c r="A18" s="49" t="s">
        <v>200</v>
      </c>
      <c r="B18" s="50" t="s">
        <v>202</v>
      </c>
      <c r="C18" s="16"/>
      <c r="D18" s="16"/>
      <c r="E18" s="28">
        <f>IFERROR(VLOOKUP(B18,[1]NUM9!$H$3:$L$146,2,FALSE),0)</f>
        <v>0</v>
      </c>
      <c r="F18" s="28">
        <f>IFERROR(VLOOKUP(B18,[1]NUM9!$H$3:$L$146,3,FALSE),0)</f>
        <v>0</v>
      </c>
      <c r="G18" s="28">
        <f>IFERROR(VLOOKUP(B18,[1]NUM9!$H$3:$L$146,4,FALSE),0)</f>
        <v>1</v>
      </c>
      <c r="H18" s="28"/>
      <c r="I18" s="28"/>
      <c r="J18" s="28"/>
      <c r="K18" s="28"/>
      <c r="L18" s="28"/>
      <c r="M18" s="28"/>
      <c r="N18" s="28"/>
      <c r="O18" s="28"/>
      <c r="P18" s="20"/>
      <c r="Q18" s="81">
        <f t="shared" si="2"/>
        <v>1</v>
      </c>
      <c r="R18" s="51">
        <f>IFERROR(VLOOKUP(B18,[2]DEN9!$H$3:$K$159,3,FALSE),0)</f>
        <v>14</v>
      </c>
      <c r="S18" s="82"/>
      <c r="T18" s="81"/>
      <c r="U18" s="83"/>
      <c r="V18" s="83"/>
      <c r="W18" s="86"/>
    </row>
    <row r="19" spans="1:23" ht="15" thickBot="1" x14ac:dyDescent="0.25">
      <c r="A19" s="49" t="s">
        <v>200</v>
      </c>
      <c r="B19" s="50" t="s">
        <v>203</v>
      </c>
      <c r="C19" s="16"/>
      <c r="D19" s="16"/>
      <c r="E19" s="28">
        <f>IFERROR(VLOOKUP(B19,[1]NUM9!$H$3:$L$146,2,FALSE),0)</f>
        <v>0</v>
      </c>
      <c r="F19" s="28">
        <f>IFERROR(VLOOKUP(B19,[1]NUM9!$H$3:$L$146,3,FALSE),0)</f>
        <v>0</v>
      </c>
      <c r="G19" s="28">
        <f>IFERROR(VLOOKUP(B19,[1]NUM9!$H$3:$L$146,4,FALSE),0)</f>
        <v>1</v>
      </c>
      <c r="H19" s="28"/>
      <c r="I19" s="28"/>
      <c r="J19" s="28"/>
      <c r="K19" s="28"/>
      <c r="L19" s="28"/>
      <c r="M19" s="28"/>
      <c r="N19" s="28"/>
      <c r="O19" s="28"/>
      <c r="P19" s="20"/>
      <c r="Q19" s="81">
        <f t="shared" si="2"/>
        <v>1</v>
      </c>
      <c r="R19" s="51">
        <f>IFERROR(VLOOKUP(B19,[2]DEN9!$H$3:$K$159,3,FALSE),0)</f>
        <v>4</v>
      </c>
      <c r="S19" s="82"/>
      <c r="T19" s="81"/>
      <c r="U19" s="83"/>
      <c r="V19" s="83"/>
      <c r="W19" s="86"/>
    </row>
    <row r="20" spans="1:23" ht="15" thickBot="1" x14ac:dyDescent="0.25">
      <c r="A20" s="49" t="s">
        <v>200</v>
      </c>
      <c r="B20" s="50" t="s">
        <v>204</v>
      </c>
      <c r="C20" s="16"/>
      <c r="D20" s="16"/>
      <c r="E20" s="28">
        <f>IFERROR(VLOOKUP(B20,[1]NUM9!$H$3:$L$146,2,FALSE),0)</f>
        <v>1</v>
      </c>
      <c r="F20" s="28">
        <f>IFERROR(VLOOKUP(B20,[1]NUM9!$H$3:$L$146,3,FALSE),0)</f>
        <v>0</v>
      </c>
      <c r="G20" s="28">
        <f>IFERROR(VLOOKUP(B20,[1]NUM9!$H$3:$L$146,4,FALSE),0)</f>
        <v>0</v>
      </c>
      <c r="H20" s="28"/>
      <c r="I20" s="28"/>
      <c r="J20" s="28"/>
      <c r="K20" s="28"/>
      <c r="L20" s="28"/>
      <c r="M20" s="28"/>
      <c r="N20" s="28"/>
      <c r="O20" s="28"/>
      <c r="P20" s="20"/>
      <c r="Q20" s="81">
        <f t="shared" si="2"/>
        <v>1</v>
      </c>
      <c r="R20" s="51">
        <f>IFERROR(VLOOKUP(B20,[2]DEN9!$H$3:$K$159,3,FALSE),0)</f>
        <v>7</v>
      </c>
      <c r="S20" s="82"/>
      <c r="T20" s="81"/>
      <c r="U20" s="83"/>
      <c r="V20" s="83"/>
      <c r="W20" s="86"/>
    </row>
    <row r="21" spans="1:23" s="27" customFormat="1" ht="13.5" thickBot="1" x14ac:dyDescent="0.25">
      <c r="A21" s="221" t="s">
        <v>205</v>
      </c>
      <c r="B21" s="222"/>
      <c r="C21" s="22">
        <f>+D21/Metas!O6</f>
        <v>0.24898143956541424</v>
      </c>
      <c r="D21" s="23">
        <f>+Q21/R21</f>
        <v>0.23404255319148937</v>
      </c>
      <c r="E21" s="26">
        <f t="shared" ref="E21:W21" si="3">SUM(E17:E20)</f>
        <v>3</v>
      </c>
      <c r="F21" s="26">
        <f t="shared" si="3"/>
        <v>2</v>
      </c>
      <c r="G21" s="26">
        <f t="shared" si="3"/>
        <v>6</v>
      </c>
      <c r="H21" s="26">
        <f t="shared" si="3"/>
        <v>0</v>
      </c>
      <c r="I21" s="26">
        <f t="shared" si="3"/>
        <v>0</v>
      </c>
      <c r="J21" s="26">
        <f t="shared" si="3"/>
        <v>0</v>
      </c>
      <c r="K21" s="26">
        <f t="shared" si="3"/>
        <v>0</v>
      </c>
      <c r="L21" s="26">
        <f t="shared" si="3"/>
        <v>0</v>
      </c>
      <c r="M21" s="26">
        <f t="shared" si="3"/>
        <v>0</v>
      </c>
      <c r="N21" s="26">
        <f t="shared" si="3"/>
        <v>0</v>
      </c>
      <c r="O21" s="26">
        <f t="shared" si="3"/>
        <v>0</v>
      </c>
      <c r="P21" s="26">
        <f t="shared" si="3"/>
        <v>0</v>
      </c>
      <c r="Q21" s="26">
        <f t="shared" si="3"/>
        <v>11</v>
      </c>
      <c r="R21" s="26">
        <f t="shared" si="3"/>
        <v>47</v>
      </c>
      <c r="S21" s="26">
        <f t="shared" si="3"/>
        <v>0</v>
      </c>
      <c r="T21" s="26">
        <f t="shared" si="3"/>
        <v>0</v>
      </c>
      <c r="U21" s="26">
        <f t="shared" si="3"/>
        <v>0</v>
      </c>
      <c r="V21" s="26">
        <f t="shared" si="3"/>
        <v>0</v>
      </c>
      <c r="W21" s="26">
        <f t="shared" si="3"/>
        <v>0</v>
      </c>
    </row>
    <row r="22" spans="1:23" s="15" customFormat="1" x14ac:dyDescent="0.2">
      <c r="B22" s="29" t="s">
        <v>193</v>
      </c>
      <c r="C22" s="30"/>
      <c r="D22" s="31"/>
      <c r="E22" s="150">
        <f>+E16+E21</f>
        <v>9</v>
      </c>
      <c r="F22" s="150">
        <f t="shared" ref="F22:W22" si="4">+F16+F21</f>
        <v>5</v>
      </c>
      <c r="G22" s="150">
        <f t="shared" si="4"/>
        <v>8</v>
      </c>
      <c r="H22" s="150">
        <f t="shared" si="4"/>
        <v>0</v>
      </c>
      <c r="I22" s="150">
        <f t="shared" si="4"/>
        <v>0</v>
      </c>
      <c r="J22" s="150">
        <f t="shared" si="4"/>
        <v>0</v>
      </c>
      <c r="K22" s="150">
        <f t="shared" si="4"/>
        <v>0</v>
      </c>
      <c r="L22" s="150">
        <f t="shared" si="4"/>
        <v>0</v>
      </c>
      <c r="M22" s="150">
        <f t="shared" si="4"/>
        <v>0</v>
      </c>
      <c r="N22" s="150">
        <f t="shared" si="4"/>
        <v>0</v>
      </c>
      <c r="O22" s="150">
        <f t="shared" si="4"/>
        <v>0</v>
      </c>
      <c r="P22" s="150">
        <f t="shared" si="4"/>
        <v>0</v>
      </c>
      <c r="Q22" s="150">
        <f t="shared" si="4"/>
        <v>22</v>
      </c>
      <c r="R22" s="150">
        <f t="shared" si="4"/>
        <v>92</v>
      </c>
      <c r="S22" s="150">
        <f t="shared" si="4"/>
        <v>0</v>
      </c>
      <c r="T22" s="150">
        <f t="shared" si="4"/>
        <v>0</v>
      </c>
      <c r="U22" s="150">
        <f t="shared" si="4"/>
        <v>0</v>
      </c>
      <c r="V22" s="150">
        <f t="shared" si="4"/>
        <v>0</v>
      </c>
      <c r="W22" s="150">
        <f t="shared" si="4"/>
        <v>0</v>
      </c>
    </row>
    <row r="23" spans="1:23" x14ac:dyDescent="0.2">
      <c r="C23" s="33"/>
      <c r="D23" s="34"/>
    </row>
  </sheetData>
  <mergeCells count="11">
    <mergeCell ref="D1:D10"/>
    <mergeCell ref="E1:W1"/>
    <mergeCell ref="E2:Q9"/>
    <mergeCell ref="R2:W9"/>
    <mergeCell ref="E10:Q10"/>
    <mergeCell ref="R10:W10"/>
    <mergeCell ref="A16:B16"/>
    <mergeCell ref="A21:B21"/>
    <mergeCell ref="A1:A10"/>
    <mergeCell ref="B1:B10"/>
    <mergeCell ref="C1:C1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5"/>
  <sheetViews>
    <sheetView zoomScale="80" zoomScaleNormal="80" workbookViewId="0">
      <pane xSplit="2" ySplit="11" topLeftCell="C12" activePane="bottomRight" state="frozen"/>
      <selection activeCell="E27" sqref="E27"/>
      <selection pane="topRight" activeCell="E27" sqref="E27"/>
      <selection pane="bottomLeft" activeCell="E27" sqref="E27"/>
      <selection pane="bottomRight" activeCell="C12" sqref="C12"/>
    </sheetView>
  </sheetViews>
  <sheetFormatPr baseColWidth="10" defaultRowHeight="14.25" x14ac:dyDescent="0.2"/>
  <cols>
    <col min="1" max="1" width="24.28515625" style="15" bestFit="1" customWidth="1"/>
    <col min="2" max="2" width="36.7109375" style="15" bestFit="1" customWidth="1"/>
    <col min="3" max="3" width="14.42578125" style="19" customWidth="1"/>
    <col min="4" max="4" width="14.140625" style="19" customWidth="1"/>
    <col min="5" max="5" width="8.42578125" style="35" bestFit="1" customWidth="1"/>
    <col min="6" max="6" width="9.85546875" style="35" customWidth="1"/>
    <col min="7" max="16" width="9.7109375" style="19" bestFit="1" customWidth="1"/>
    <col min="17" max="17" width="11.7109375" style="19" bestFit="1" customWidth="1"/>
    <col min="18" max="16384" width="11.42578125" style="19"/>
  </cols>
  <sheetData>
    <row r="1" spans="1:19" s="176" customFormat="1" ht="73.5" customHeight="1" thickTop="1" thickBot="1" x14ac:dyDescent="0.25">
      <c r="A1" s="244" t="s">
        <v>0</v>
      </c>
      <c r="B1" s="247" t="s">
        <v>61</v>
      </c>
      <c r="C1" s="247" t="s">
        <v>62</v>
      </c>
      <c r="D1" s="251" t="s">
        <v>63</v>
      </c>
      <c r="E1" s="273" t="s">
        <v>113</v>
      </c>
      <c r="F1" s="274"/>
      <c r="G1" s="274"/>
      <c r="H1" s="274"/>
      <c r="I1" s="274"/>
      <c r="J1" s="274"/>
      <c r="K1" s="274"/>
      <c r="L1" s="274"/>
      <c r="M1" s="274"/>
      <c r="N1" s="274"/>
      <c r="O1" s="274"/>
      <c r="P1" s="274"/>
      <c r="Q1" s="274"/>
      <c r="R1" s="274"/>
      <c r="S1" s="275"/>
    </row>
    <row r="2" spans="1:19" s="176" customFormat="1" ht="15" customHeight="1" thickTop="1" x14ac:dyDescent="0.2">
      <c r="A2" s="245"/>
      <c r="B2" s="248"/>
      <c r="C2" s="250"/>
      <c r="D2" s="252"/>
      <c r="E2" s="298" t="s">
        <v>65</v>
      </c>
      <c r="F2" s="294"/>
      <c r="G2" s="294"/>
      <c r="H2" s="294"/>
      <c r="I2" s="294"/>
      <c r="J2" s="294"/>
      <c r="K2" s="294"/>
      <c r="L2" s="294"/>
      <c r="M2" s="294"/>
      <c r="N2" s="294"/>
      <c r="O2" s="294"/>
      <c r="P2" s="294"/>
      <c r="Q2" s="294"/>
      <c r="R2" s="276" t="s">
        <v>66</v>
      </c>
      <c r="S2" s="277"/>
    </row>
    <row r="3" spans="1:19" s="176" customFormat="1" ht="15" customHeight="1" x14ac:dyDescent="0.2">
      <c r="A3" s="245"/>
      <c r="B3" s="248"/>
      <c r="C3" s="250"/>
      <c r="D3" s="252"/>
      <c r="E3" s="298"/>
      <c r="F3" s="294"/>
      <c r="G3" s="294"/>
      <c r="H3" s="294"/>
      <c r="I3" s="294"/>
      <c r="J3" s="294"/>
      <c r="K3" s="294"/>
      <c r="L3" s="294"/>
      <c r="M3" s="294"/>
      <c r="N3" s="294"/>
      <c r="O3" s="294"/>
      <c r="P3" s="294"/>
      <c r="Q3" s="294"/>
      <c r="R3" s="276"/>
      <c r="S3" s="277"/>
    </row>
    <row r="4" spans="1:19" s="176" customFormat="1" ht="15" customHeight="1" x14ac:dyDescent="0.2">
      <c r="A4" s="245"/>
      <c r="B4" s="248"/>
      <c r="C4" s="250"/>
      <c r="D4" s="252"/>
      <c r="E4" s="298"/>
      <c r="F4" s="294"/>
      <c r="G4" s="294"/>
      <c r="H4" s="294"/>
      <c r="I4" s="294"/>
      <c r="J4" s="294"/>
      <c r="K4" s="294"/>
      <c r="L4" s="294"/>
      <c r="M4" s="294"/>
      <c r="N4" s="294"/>
      <c r="O4" s="294"/>
      <c r="P4" s="294"/>
      <c r="Q4" s="294"/>
      <c r="R4" s="276"/>
      <c r="S4" s="277"/>
    </row>
    <row r="5" spans="1:19" s="176" customFormat="1" ht="15" customHeight="1" x14ac:dyDescent="0.2">
      <c r="A5" s="245"/>
      <c r="B5" s="248"/>
      <c r="C5" s="250"/>
      <c r="D5" s="252"/>
      <c r="E5" s="298"/>
      <c r="F5" s="294"/>
      <c r="G5" s="294"/>
      <c r="H5" s="294"/>
      <c r="I5" s="294"/>
      <c r="J5" s="294"/>
      <c r="K5" s="294"/>
      <c r="L5" s="294"/>
      <c r="M5" s="294"/>
      <c r="N5" s="294"/>
      <c r="O5" s="294"/>
      <c r="P5" s="294"/>
      <c r="Q5" s="294"/>
      <c r="R5" s="276"/>
      <c r="S5" s="277"/>
    </row>
    <row r="6" spans="1:19" s="176" customFormat="1" ht="15" customHeight="1" x14ac:dyDescent="0.2">
      <c r="A6" s="245"/>
      <c r="B6" s="248"/>
      <c r="C6" s="250"/>
      <c r="D6" s="252"/>
      <c r="E6" s="298"/>
      <c r="F6" s="294"/>
      <c r="G6" s="294"/>
      <c r="H6" s="294"/>
      <c r="I6" s="294"/>
      <c r="J6" s="294"/>
      <c r="K6" s="294"/>
      <c r="L6" s="294"/>
      <c r="M6" s="294"/>
      <c r="N6" s="294"/>
      <c r="O6" s="294"/>
      <c r="P6" s="294"/>
      <c r="Q6" s="294"/>
      <c r="R6" s="276"/>
      <c r="S6" s="277"/>
    </row>
    <row r="7" spans="1:19" s="176" customFormat="1" ht="15" customHeight="1" x14ac:dyDescent="0.2">
      <c r="A7" s="245"/>
      <c r="B7" s="248"/>
      <c r="C7" s="250"/>
      <c r="D7" s="252"/>
      <c r="E7" s="298"/>
      <c r="F7" s="294"/>
      <c r="G7" s="294"/>
      <c r="H7" s="294"/>
      <c r="I7" s="294"/>
      <c r="J7" s="294"/>
      <c r="K7" s="294"/>
      <c r="L7" s="294"/>
      <c r="M7" s="294"/>
      <c r="N7" s="294"/>
      <c r="O7" s="294"/>
      <c r="P7" s="294"/>
      <c r="Q7" s="294"/>
      <c r="R7" s="276"/>
      <c r="S7" s="277"/>
    </row>
    <row r="8" spans="1:19" s="176" customFormat="1" ht="15" customHeight="1" x14ac:dyDescent="0.2">
      <c r="A8" s="245"/>
      <c r="B8" s="248"/>
      <c r="C8" s="250"/>
      <c r="D8" s="252"/>
      <c r="E8" s="298"/>
      <c r="F8" s="294"/>
      <c r="G8" s="294"/>
      <c r="H8" s="294"/>
      <c r="I8" s="294"/>
      <c r="J8" s="294"/>
      <c r="K8" s="294"/>
      <c r="L8" s="294"/>
      <c r="M8" s="294"/>
      <c r="N8" s="294"/>
      <c r="O8" s="294"/>
      <c r="P8" s="294"/>
      <c r="Q8" s="294"/>
      <c r="R8" s="276"/>
      <c r="S8" s="277"/>
    </row>
    <row r="9" spans="1:19" s="176" customFormat="1" ht="15.75" customHeight="1" thickBot="1" x14ac:dyDescent="0.25">
      <c r="A9" s="245"/>
      <c r="B9" s="248"/>
      <c r="C9" s="250"/>
      <c r="D9" s="252"/>
      <c r="E9" s="300"/>
      <c r="F9" s="295"/>
      <c r="G9" s="295"/>
      <c r="H9" s="295"/>
      <c r="I9" s="295"/>
      <c r="J9" s="295"/>
      <c r="K9" s="295"/>
      <c r="L9" s="295"/>
      <c r="M9" s="295"/>
      <c r="N9" s="295"/>
      <c r="O9" s="295"/>
      <c r="P9" s="295"/>
      <c r="Q9" s="295"/>
      <c r="R9" s="278"/>
      <c r="S9" s="279"/>
    </row>
    <row r="10" spans="1:19" s="176" customFormat="1" ht="57.75" customHeight="1" thickTop="1" thickBot="1" x14ac:dyDescent="0.25">
      <c r="A10" s="246"/>
      <c r="B10" s="249"/>
      <c r="C10" s="250"/>
      <c r="D10" s="253"/>
      <c r="E10" s="288" t="s">
        <v>114</v>
      </c>
      <c r="F10" s="288"/>
      <c r="G10" s="288"/>
      <c r="H10" s="288"/>
      <c r="I10" s="288"/>
      <c r="J10" s="288"/>
      <c r="K10" s="288"/>
      <c r="L10" s="288"/>
      <c r="M10" s="288"/>
      <c r="N10" s="288"/>
      <c r="O10" s="288"/>
      <c r="P10" s="288"/>
      <c r="Q10" s="288"/>
      <c r="R10" s="280" t="s">
        <v>214</v>
      </c>
      <c r="S10" s="281"/>
    </row>
    <row r="11" spans="1:19" s="176" customFormat="1" ht="15" thickBot="1" x14ac:dyDescent="0.25">
      <c r="A11" s="177"/>
      <c r="B11" s="177"/>
      <c r="C11" s="249"/>
      <c r="D11" s="178" t="s">
        <v>68</v>
      </c>
      <c r="E11" s="179" t="s">
        <v>74</v>
      </c>
      <c r="F11" s="179" t="s">
        <v>75</v>
      </c>
      <c r="G11" s="178" t="s">
        <v>76</v>
      </c>
      <c r="H11" s="178" t="s">
        <v>77</v>
      </c>
      <c r="I11" s="178" t="s">
        <v>78</v>
      </c>
      <c r="J11" s="178" t="s">
        <v>79</v>
      </c>
      <c r="K11" s="178" t="s">
        <v>80</v>
      </c>
      <c r="L11" s="178" t="s">
        <v>81</v>
      </c>
      <c r="M11" s="178" t="s">
        <v>82</v>
      </c>
      <c r="N11" s="178" t="s">
        <v>83</v>
      </c>
      <c r="O11" s="178" t="s">
        <v>84</v>
      </c>
      <c r="P11" s="178" t="s">
        <v>85</v>
      </c>
      <c r="Q11" s="188" t="s">
        <v>86</v>
      </c>
      <c r="R11" s="282"/>
      <c r="S11" s="283"/>
    </row>
    <row r="12" spans="1:19" ht="15" thickBot="1" x14ac:dyDescent="0.25">
      <c r="A12" s="49" t="s">
        <v>194</v>
      </c>
      <c r="B12" s="50" t="s">
        <v>195</v>
      </c>
      <c r="C12" s="21"/>
      <c r="D12" s="16"/>
      <c r="E12" s="17">
        <f>IFERROR(VLOOKUP(B12,[1]NUM10!$H$3:$L$48,2,FALSE),0)</f>
        <v>0</v>
      </c>
      <c r="F12" s="17">
        <f>IFERROR(VLOOKUP(B12,[1]NUM10!$H$3:$L$48,3,FALSE),0)</f>
        <v>0</v>
      </c>
      <c r="G12" s="17">
        <f>IFERROR(VLOOKUP(B12,[1]NUM10!$H$3:$L$48,4,FALSE),0)</f>
        <v>0</v>
      </c>
      <c r="H12" s="17"/>
      <c r="I12" s="17"/>
      <c r="J12" s="17"/>
      <c r="K12" s="17"/>
      <c r="L12" s="17"/>
      <c r="M12" s="17"/>
      <c r="N12" s="64"/>
      <c r="O12" s="64"/>
      <c r="Q12" s="81">
        <f>SUM(E12:P12)</f>
        <v>0</v>
      </c>
    </row>
    <row r="13" spans="1:19" ht="15" thickBot="1" x14ac:dyDescent="0.25">
      <c r="A13" s="49" t="s">
        <v>194</v>
      </c>
      <c r="B13" s="50" t="s">
        <v>196</v>
      </c>
      <c r="C13" s="16"/>
      <c r="D13" s="16"/>
      <c r="E13" s="17">
        <f>IFERROR(VLOOKUP(B13,[1]NUM10!$H$3:$L$48,2,FALSE),0)</f>
        <v>0</v>
      </c>
      <c r="F13" s="17">
        <f>IFERROR(VLOOKUP(B13,[1]NUM10!$H$3:$L$48,3,FALSE),0)</f>
        <v>0</v>
      </c>
      <c r="G13" s="17">
        <f>IFERROR(VLOOKUP(B13,[1]NUM10!$H$3:$L$48,4,FALSE),0)</f>
        <v>0</v>
      </c>
      <c r="H13" s="17"/>
      <c r="I13" s="17"/>
      <c r="J13" s="17"/>
      <c r="K13" s="17"/>
      <c r="L13" s="17"/>
      <c r="M13" s="17"/>
      <c r="N13" s="64"/>
      <c r="O13" s="64"/>
      <c r="Q13" s="81">
        <f t="shared" ref="Q13:Q15" si="0">SUM(E13:P13)</f>
        <v>0</v>
      </c>
    </row>
    <row r="14" spans="1:19" ht="15" thickBot="1" x14ac:dyDescent="0.25">
      <c r="A14" s="49" t="s">
        <v>194</v>
      </c>
      <c r="B14" s="50" t="s">
        <v>197</v>
      </c>
      <c r="C14" s="16"/>
      <c r="D14" s="16"/>
      <c r="E14" s="17">
        <f>IFERROR(VLOOKUP(B14,[1]NUM10!$H$3:$L$48,2,FALSE),0)</f>
        <v>0</v>
      </c>
      <c r="F14" s="17">
        <f>IFERROR(VLOOKUP(B14,[1]NUM10!$H$3:$L$48,3,FALSE),0)</f>
        <v>0</v>
      </c>
      <c r="G14" s="17">
        <f>IFERROR(VLOOKUP(B14,[1]NUM10!$H$3:$L$48,4,FALSE),0)</f>
        <v>0</v>
      </c>
      <c r="H14" s="17"/>
      <c r="I14" s="17"/>
      <c r="J14" s="17"/>
      <c r="K14" s="17"/>
      <c r="L14" s="17"/>
      <c r="M14" s="17"/>
      <c r="Q14" s="81">
        <f>SUM(E14:P14)</f>
        <v>0</v>
      </c>
    </row>
    <row r="15" spans="1:19" ht="15" thickBot="1" x14ac:dyDescent="0.25">
      <c r="A15" s="49" t="s">
        <v>194</v>
      </c>
      <c r="B15" s="50" t="s">
        <v>198</v>
      </c>
      <c r="C15" s="16"/>
      <c r="D15" s="16"/>
      <c r="E15" s="17">
        <f>IFERROR(VLOOKUP(B15,[1]NUM10!$H$3:$L$48,2,FALSE),0)</f>
        <v>0</v>
      </c>
      <c r="F15" s="17">
        <f>IFERROR(VLOOKUP(B15,[1]NUM10!$H$3:$L$48,3,FALSE),0)</f>
        <v>0</v>
      </c>
      <c r="G15" s="17">
        <f>IFERROR(VLOOKUP(B15,[1]NUM10!$H$3:$L$48,4,FALSE),0)</f>
        <v>0</v>
      </c>
      <c r="H15" s="17"/>
      <c r="I15" s="17"/>
      <c r="J15" s="17"/>
      <c r="K15" s="17"/>
      <c r="L15" s="17"/>
      <c r="M15" s="17"/>
      <c r="Q15" s="81">
        <f t="shared" si="0"/>
        <v>0</v>
      </c>
    </row>
    <row r="16" spans="1:19" s="44" customFormat="1" ht="15" thickBot="1" x14ac:dyDescent="0.25">
      <c r="A16" s="221" t="s">
        <v>199</v>
      </c>
      <c r="B16" s="222"/>
      <c r="C16" s="22">
        <f>+D16/Metas!P7</f>
        <v>0</v>
      </c>
      <c r="D16" s="23">
        <f>+Q16/R16</f>
        <v>0</v>
      </c>
      <c r="E16" s="24">
        <f t="shared" ref="E16:Q16" si="1">SUM(E12:E15)</f>
        <v>0</v>
      </c>
      <c r="F16" s="24">
        <f t="shared" si="1"/>
        <v>0</v>
      </c>
      <c r="G16" s="77">
        <f t="shared" si="1"/>
        <v>0</v>
      </c>
      <c r="H16" s="77">
        <f t="shared" si="1"/>
        <v>0</v>
      </c>
      <c r="I16" s="77">
        <f t="shared" si="1"/>
        <v>0</v>
      </c>
      <c r="J16" s="77">
        <f t="shared" si="1"/>
        <v>0</v>
      </c>
      <c r="K16" s="77">
        <f t="shared" si="1"/>
        <v>0</v>
      </c>
      <c r="L16" s="77">
        <f t="shared" si="1"/>
        <v>0</v>
      </c>
      <c r="M16" s="77">
        <f t="shared" si="1"/>
        <v>0</v>
      </c>
      <c r="N16" s="77">
        <f t="shared" si="1"/>
        <v>0</v>
      </c>
      <c r="O16" s="77">
        <f t="shared" si="1"/>
        <v>0</v>
      </c>
      <c r="P16" s="77">
        <f t="shared" si="1"/>
        <v>0</v>
      </c>
      <c r="Q16" s="77">
        <f t="shared" si="1"/>
        <v>0</v>
      </c>
      <c r="R16" s="313">
        <v>247</v>
      </c>
      <c r="S16" s="314"/>
    </row>
    <row r="17" spans="1:19" ht="15" thickBot="1" x14ac:dyDescent="0.25">
      <c r="A17" s="49" t="s">
        <v>200</v>
      </c>
      <c r="B17" s="50" t="s">
        <v>201</v>
      </c>
      <c r="C17" s="16"/>
      <c r="D17" s="16"/>
      <c r="E17" s="28">
        <f>IFERROR(VLOOKUP(B17,[1]NUM10!$H$3:$L$48,2,FALSE),0)</f>
        <v>0</v>
      </c>
      <c r="F17" s="28">
        <f>IFERROR(VLOOKUP(B17,[1]NUM10!$H$3:$L$48,3,FALSE),0)</f>
        <v>0</v>
      </c>
      <c r="G17" s="17">
        <f>IFERROR(VLOOKUP(B17,[1]NUM10!$H$3:$L$48,4,FALSE),0)</f>
        <v>0</v>
      </c>
      <c r="H17" s="17"/>
      <c r="I17" s="17"/>
      <c r="J17" s="17"/>
      <c r="K17" s="17"/>
      <c r="L17" s="64"/>
      <c r="M17" s="64"/>
      <c r="N17" s="64"/>
      <c r="O17" s="64"/>
      <c r="Q17" s="81">
        <f t="shared" ref="Q17:Q20" si="2">SUM(E17:P17)</f>
        <v>0</v>
      </c>
    </row>
    <row r="18" spans="1:19" ht="15" thickBot="1" x14ac:dyDescent="0.25">
      <c r="A18" s="49" t="s">
        <v>200</v>
      </c>
      <c r="B18" s="50" t="s">
        <v>202</v>
      </c>
      <c r="C18" s="16"/>
      <c r="D18" s="16"/>
      <c r="E18" s="28">
        <f>IFERROR(VLOOKUP(B18,[1]NUM10!$H$3:$L$48,2,FALSE),0)</f>
        <v>0</v>
      </c>
      <c r="F18" s="28">
        <f>IFERROR(VLOOKUP(B18,[1]NUM10!$H$3:$L$48,3,FALSE),0)</f>
        <v>0</v>
      </c>
      <c r="G18" s="17">
        <f>IFERROR(VLOOKUP(B18,[1]NUM10!$H$3:$L$48,4,FALSE),0)</f>
        <v>0</v>
      </c>
      <c r="H18" s="17"/>
      <c r="I18" s="17"/>
      <c r="J18" s="17"/>
      <c r="K18" s="17"/>
      <c r="L18" s="64"/>
      <c r="M18" s="64"/>
      <c r="N18" s="64"/>
      <c r="O18" s="64"/>
      <c r="Q18" s="81">
        <f t="shared" si="2"/>
        <v>0</v>
      </c>
    </row>
    <row r="19" spans="1:19" ht="15" thickBot="1" x14ac:dyDescent="0.25">
      <c r="A19" s="49" t="s">
        <v>200</v>
      </c>
      <c r="B19" s="50" t="s">
        <v>203</v>
      </c>
      <c r="C19" s="16"/>
      <c r="D19" s="16"/>
      <c r="E19" s="28">
        <f>IFERROR(VLOOKUP(B19,[1]NUM10!$H$3:$L$48,2,FALSE),0)</f>
        <v>0</v>
      </c>
      <c r="F19" s="28">
        <f>IFERROR(VLOOKUP(B19,[1]NUM10!$H$3:$L$48,3,FALSE),0)</f>
        <v>0</v>
      </c>
      <c r="G19" s="17">
        <f>IFERROR(VLOOKUP(B19,[1]NUM10!$H$3:$L$48,4,FALSE),0)</f>
        <v>0</v>
      </c>
      <c r="H19" s="17"/>
      <c r="I19" s="17"/>
      <c r="J19" s="17"/>
      <c r="K19" s="17"/>
      <c r="L19" s="64"/>
      <c r="M19" s="64"/>
      <c r="N19" s="64"/>
      <c r="O19" s="64"/>
      <c r="Q19" s="81">
        <f t="shared" si="2"/>
        <v>0</v>
      </c>
    </row>
    <row r="20" spans="1:19" ht="15" thickBot="1" x14ac:dyDescent="0.25">
      <c r="A20" s="49" t="s">
        <v>200</v>
      </c>
      <c r="B20" s="50" t="s">
        <v>204</v>
      </c>
      <c r="C20" s="16"/>
      <c r="D20" s="16"/>
      <c r="E20" s="28">
        <f>IFERROR(VLOOKUP(B20,[1]NUM10!$H$3:$L$48,2,FALSE),0)</f>
        <v>0</v>
      </c>
      <c r="F20" s="28">
        <f>IFERROR(VLOOKUP(B20,[1]NUM10!$H$3:$L$48,3,FALSE),0)</f>
        <v>0</v>
      </c>
      <c r="G20" s="17">
        <f>IFERROR(VLOOKUP(B20,[1]NUM10!$H$3:$L$48,4,FALSE),0)</f>
        <v>0</v>
      </c>
      <c r="H20" s="17"/>
      <c r="I20" s="17"/>
      <c r="J20" s="17"/>
      <c r="K20" s="17"/>
      <c r="L20" s="64"/>
      <c r="M20" s="64"/>
      <c r="N20" s="64"/>
      <c r="O20" s="64"/>
      <c r="Q20" s="81">
        <f t="shared" si="2"/>
        <v>0</v>
      </c>
    </row>
    <row r="21" spans="1:19" s="44" customFormat="1" ht="15" thickBot="1" x14ac:dyDescent="0.25">
      <c r="A21" s="221" t="s">
        <v>205</v>
      </c>
      <c r="B21" s="222"/>
      <c r="C21" s="22">
        <f>+D21/Metas!P6</f>
        <v>0</v>
      </c>
      <c r="D21" s="23">
        <f>+Q21/R21</f>
        <v>0</v>
      </c>
      <c r="E21" s="24">
        <f t="shared" ref="E21:Q21" si="3">SUM(E17:E20)</f>
        <v>0</v>
      </c>
      <c r="F21" s="24">
        <f t="shared" si="3"/>
        <v>0</v>
      </c>
      <c r="G21" s="24">
        <f t="shared" si="3"/>
        <v>0</v>
      </c>
      <c r="H21" s="24">
        <f t="shared" si="3"/>
        <v>0</v>
      </c>
      <c r="I21" s="24">
        <f t="shared" si="3"/>
        <v>0</v>
      </c>
      <c r="J21" s="24">
        <f t="shared" si="3"/>
        <v>0</v>
      </c>
      <c r="K21" s="24">
        <f t="shared" si="3"/>
        <v>0</v>
      </c>
      <c r="L21" s="24">
        <f t="shared" si="3"/>
        <v>0</v>
      </c>
      <c r="M21" s="24">
        <f t="shared" si="3"/>
        <v>0</v>
      </c>
      <c r="N21" s="24">
        <f t="shared" si="3"/>
        <v>0</v>
      </c>
      <c r="O21" s="24">
        <f t="shared" si="3"/>
        <v>0</v>
      </c>
      <c r="P21" s="24">
        <f t="shared" si="3"/>
        <v>0</v>
      </c>
      <c r="Q21" s="24">
        <f t="shared" si="3"/>
        <v>0</v>
      </c>
      <c r="R21" s="309">
        <v>279</v>
      </c>
      <c r="S21" s="310"/>
    </row>
    <row r="22" spans="1:19" x14ac:dyDescent="0.2">
      <c r="B22" s="29" t="s">
        <v>193</v>
      </c>
      <c r="C22" s="30"/>
      <c r="D22" s="31"/>
      <c r="E22" s="20">
        <f>+E16+E21</f>
        <v>0</v>
      </c>
      <c r="F22" s="20">
        <f t="shared" ref="F22:Q22" si="4">+F16+F21</f>
        <v>0</v>
      </c>
      <c r="G22" s="20">
        <f t="shared" si="4"/>
        <v>0</v>
      </c>
      <c r="H22" s="20">
        <f t="shared" si="4"/>
        <v>0</v>
      </c>
      <c r="I22" s="20">
        <f t="shared" si="4"/>
        <v>0</v>
      </c>
      <c r="J22" s="20">
        <f t="shared" si="4"/>
        <v>0</v>
      </c>
      <c r="K22" s="20">
        <f t="shared" si="4"/>
        <v>0</v>
      </c>
      <c r="L22" s="20">
        <f t="shared" si="4"/>
        <v>0</v>
      </c>
      <c r="M22" s="20">
        <f t="shared" si="4"/>
        <v>0</v>
      </c>
      <c r="N22" s="20">
        <f t="shared" si="4"/>
        <v>0</v>
      </c>
      <c r="O22" s="20">
        <f t="shared" si="4"/>
        <v>0</v>
      </c>
      <c r="P22" s="20">
        <f t="shared" si="4"/>
        <v>0</v>
      </c>
      <c r="Q22" s="20">
        <f t="shared" si="4"/>
        <v>0</v>
      </c>
      <c r="R22" s="331"/>
      <c r="S22" s="331"/>
    </row>
    <row r="23" spans="1:19" x14ac:dyDescent="0.2">
      <c r="C23" s="33"/>
      <c r="D23" s="34"/>
    </row>
    <row r="25" spans="1:19" x14ac:dyDescent="0.2">
      <c r="Q25" s="38"/>
    </row>
  </sheetData>
  <mergeCells count="14">
    <mergeCell ref="A1:A10"/>
    <mergeCell ref="B1:B10"/>
    <mergeCell ref="C1:C11"/>
    <mergeCell ref="D1:D10"/>
    <mergeCell ref="E1:S1"/>
    <mergeCell ref="E2:Q9"/>
    <mergeCell ref="R2:S9"/>
    <mergeCell ref="E10:Q10"/>
    <mergeCell ref="R10:S11"/>
    <mergeCell ref="R22:S22"/>
    <mergeCell ref="A16:B16"/>
    <mergeCell ref="R16:S16"/>
    <mergeCell ref="A21:B21"/>
    <mergeCell ref="R21:S2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5"/>
  <sheetViews>
    <sheetView zoomScale="80" zoomScaleNormal="80" workbookViewId="0">
      <pane xSplit="2" ySplit="11" topLeftCell="C12" activePane="bottomRight" state="frozen"/>
      <selection activeCell="E27" sqref="E27"/>
      <selection pane="topRight" activeCell="E27" sqref="E27"/>
      <selection pane="bottomLeft" activeCell="E27" sqref="E27"/>
      <selection pane="bottomRight" activeCell="C12" sqref="C12"/>
    </sheetView>
  </sheetViews>
  <sheetFormatPr baseColWidth="10" defaultRowHeight="14.25" x14ac:dyDescent="0.2"/>
  <cols>
    <col min="1" max="1" width="20.28515625" style="15" bestFit="1" customWidth="1"/>
    <col min="2" max="2" width="36.7109375" style="15" bestFit="1" customWidth="1"/>
    <col min="3" max="3" width="14.42578125" style="19" customWidth="1"/>
    <col min="4" max="4" width="14.140625" style="19" customWidth="1"/>
    <col min="5" max="5" width="9.42578125" style="35" bestFit="1" customWidth="1"/>
    <col min="6" max="6" width="9.85546875" style="35" bestFit="1" customWidth="1"/>
    <col min="7" max="7" width="9.7109375" style="19" bestFit="1" customWidth="1"/>
    <col min="8" max="8" width="7.140625" style="19" bestFit="1" customWidth="1"/>
    <col min="9" max="16" width="9.7109375" style="19" bestFit="1" customWidth="1"/>
    <col min="17" max="17" width="11.7109375" style="19" bestFit="1" customWidth="1"/>
    <col min="18" max="16384" width="11.42578125" style="19"/>
  </cols>
  <sheetData>
    <row r="1" spans="1:19" s="176" customFormat="1" ht="73.5" customHeight="1" thickTop="1" thickBot="1" x14ac:dyDescent="0.25">
      <c r="A1" s="244" t="s">
        <v>0</v>
      </c>
      <c r="B1" s="247" t="s">
        <v>61</v>
      </c>
      <c r="C1" s="247" t="s">
        <v>62</v>
      </c>
      <c r="D1" s="251" t="s">
        <v>63</v>
      </c>
      <c r="E1" s="273" t="s">
        <v>115</v>
      </c>
      <c r="F1" s="274"/>
      <c r="G1" s="274"/>
      <c r="H1" s="274"/>
      <c r="I1" s="274"/>
      <c r="J1" s="274"/>
      <c r="K1" s="274"/>
      <c r="L1" s="274"/>
      <c r="M1" s="274"/>
      <c r="N1" s="274"/>
      <c r="O1" s="274"/>
      <c r="P1" s="274"/>
      <c r="Q1" s="274"/>
      <c r="R1" s="274"/>
      <c r="S1" s="275"/>
    </row>
    <row r="2" spans="1:19" s="176" customFormat="1" ht="15" customHeight="1" thickTop="1" x14ac:dyDescent="0.2">
      <c r="A2" s="245"/>
      <c r="B2" s="248"/>
      <c r="C2" s="250"/>
      <c r="D2" s="252"/>
      <c r="E2" s="298" t="s">
        <v>65</v>
      </c>
      <c r="F2" s="294"/>
      <c r="G2" s="294"/>
      <c r="H2" s="294"/>
      <c r="I2" s="294"/>
      <c r="J2" s="294"/>
      <c r="K2" s="294"/>
      <c r="L2" s="294"/>
      <c r="M2" s="294"/>
      <c r="N2" s="294"/>
      <c r="O2" s="294"/>
      <c r="P2" s="294"/>
      <c r="Q2" s="294"/>
      <c r="R2" s="276" t="s">
        <v>66</v>
      </c>
      <c r="S2" s="277"/>
    </row>
    <row r="3" spans="1:19" s="176" customFormat="1" ht="15" customHeight="1" x14ac:dyDescent="0.2">
      <c r="A3" s="245"/>
      <c r="B3" s="248"/>
      <c r="C3" s="250"/>
      <c r="D3" s="252"/>
      <c r="E3" s="298"/>
      <c r="F3" s="294"/>
      <c r="G3" s="294"/>
      <c r="H3" s="294"/>
      <c r="I3" s="294"/>
      <c r="J3" s="294"/>
      <c r="K3" s="294"/>
      <c r="L3" s="294"/>
      <c r="M3" s="294"/>
      <c r="N3" s="294"/>
      <c r="O3" s="294"/>
      <c r="P3" s="294"/>
      <c r="Q3" s="294"/>
      <c r="R3" s="276"/>
      <c r="S3" s="277"/>
    </row>
    <row r="4" spans="1:19" s="176" customFormat="1" ht="15" customHeight="1" x14ac:dyDescent="0.2">
      <c r="A4" s="245"/>
      <c r="B4" s="248"/>
      <c r="C4" s="250"/>
      <c r="D4" s="252"/>
      <c r="E4" s="298"/>
      <c r="F4" s="294"/>
      <c r="G4" s="294"/>
      <c r="H4" s="294"/>
      <c r="I4" s="294"/>
      <c r="J4" s="294"/>
      <c r="K4" s="294"/>
      <c r="L4" s="294"/>
      <c r="M4" s="294"/>
      <c r="N4" s="294"/>
      <c r="O4" s="294"/>
      <c r="P4" s="294"/>
      <c r="Q4" s="294"/>
      <c r="R4" s="276"/>
      <c r="S4" s="277"/>
    </row>
    <row r="5" spans="1:19" s="176" customFormat="1" ht="15" customHeight="1" x14ac:dyDescent="0.2">
      <c r="A5" s="245"/>
      <c r="B5" s="248"/>
      <c r="C5" s="250"/>
      <c r="D5" s="252"/>
      <c r="E5" s="298"/>
      <c r="F5" s="294"/>
      <c r="G5" s="294"/>
      <c r="H5" s="294"/>
      <c r="I5" s="294"/>
      <c r="J5" s="294"/>
      <c r="K5" s="294"/>
      <c r="L5" s="294"/>
      <c r="M5" s="294"/>
      <c r="N5" s="294"/>
      <c r="O5" s="294"/>
      <c r="P5" s="294"/>
      <c r="Q5" s="294"/>
      <c r="R5" s="276"/>
      <c r="S5" s="277"/>
    </row>
    <row r="6" spans="1:19" s="176" customFormat="1" ht="15" customHeight="1" x14ac:dyDescent="0.2">
      <c r="A6" s="245"/>
      <c r="B6" s="248"/>
      <c r="C6" s="250"/>
      <c r="D6" s="252"/>
      <c r="E6" s="298"/>
      <c r="F6" s="294"/>
      <c r="G6" s="294"/>
      <c r="H6" s="294"/>
      <c r="I6" s="294"/>
      <c r="J6" s="294"/>
      <c r="K6" s="294"/>
      <c r="L6" s="294"/>
      <c r="M6" s="294"/>
      <c r="N6" s="294"/>
      <c r="O6" s="294"/>
      <c r="P6" s="294"/>
      <c r="Q6" s="294"/>
      <c r="R6" s="276"/>
      <c r="S6" s="277"/>
    </row>
    <row r="7" spans="1:19" s="176" customFormat="1" ht="15" customHeight="1" x14ac:dyDescent="0.2">
      <c r="A7" s="245"/>
      <c r="B7" s="248"/>
      <c r="C7" s="250"/>
      <c r="D7" s="252"/>
      <c r="E7" s="298"/>
      <c r="F7" s="294"/>
      <c r="G7" s="294"/>
      <c r="H7" s="294"/>
      <c r="I7" s="294"/>
      <c r="J7" s="294"/>
      <c r="K7" s="294"/>
      <c r="L7" s="294"/>
      <c r="M7" s="294"/>
      <c r="N7" s="294"/>
      <c r="O7" s="294"/>
      <c r="P7" s="294"/>
      <c r="Q7" s="294"/>
      <c r="R7" s="276"/>
      <c r="S7" s="277"/>
    </row>
    <row r="8" spans="1:19" s="176" customFormat="1" ht="15" customHeight="1" x14ac:dyDescent="0.2">
      <c r="A8" s="245"/>
      <c r="B8" s="248"/>
      <c r="C8" s="250"/>
      <c r="D8" s="252"/>
      <c r="E8" s="298"/>
      <c r="F8" s="294"/>
      <c r="G8" s="294"/>
      <c r="H8" s="294"/>
      <c r="I8" s="294"/>
      <c r="J8" s="294"/>
      <c r="K8" s="294"/>
      <c r="L8" s="294"/>
      <c r="M8" s="294"/>
      <c r="N8" s="294"/>
      <c r="O8" s="294"/>
      <c r="P8" s="294"/>
      <c r="Q8" s="294"/>
      <c r="R8" s="276"/>
      <c r="S8" s="277"/>
    </row>
    <row r="9" spans="1:19" s="176" customFormat="1" ht="15.75" customHeight="1" thickBot="1" x14ac:dyDescent="0.25">
      <c r="A9" s="245"/>
      <c r="B9" s="248"/>
      <c r="C9" s="250"/>
      <c r="D9" s="252"/>
      <c r="E9" s="300"/>
      <c r="F9" s="295"/>
      <c r="G9" s="295"/>
      <c r="H9" s="295"/>
      <c r="I9" s="295"/>
      <c r="J9" s="295"/>
      <c r="K9" s="295"/>
      <c r="L9" s="295"/>
      <c r="M9" s="295"/>
      <c r="N9" s="295"/>
      <c r="O9" s="295"/>
      <c r="P9" s="295"/>
      <c r="Q9" s="295"/>
      <c r="R9" s="278"/>
      <c r="S9" s="279"/>
    </row>
    <row r="10" spans="1:19" s="176" customFormat="1" ht="57.75" customHeight="1" thickTop="1" thickBot="1" x14ac:dyDescent="0.25">
      <c r="A10" s="246"/>
      <c r="B10" s="249"/>
      <c r="C10" s="250"/>
      <c r="D10" s="253"/>
      <c r="E10" s="288" t="s">
        <v>229</v>
      </c>
      <c r="F10" s="288"/>
      <c r="G10" s="288"/>
      <c r="H10" s="288"/>
      <c r="I10" s="288"/>
      <c r="J10" s="288"/>
      <c r="K10" s="288"/>
      <c r="L10" s="288"/>
      <c r="M10" s="288"/>
      <c r="N10" s="288"/>
      <c r="O10" s="288"/>
      <c r="P10" s="288"/>
      <c r="Q10" s="288"/>
      <c r="R10" s="280" t="s">
        <v>230</v>
      </c>
      <c r="S10" s="281"/>
    </row>
    <row r="11" spans="1:19" s="176" customFormat="1" ht="15" thickBot="1" x14ac:dyDescent="0.25">
      <c r="A11" s="177"/>
      <c r="B11" s="177"/>
      <c r="C11" s="249"/>
      <c r="D11" s="178" t="s">
        <v>68</v>
      </c>
      <c r="E11" s="179" t="s">
        <v>74</v>
      </c>
      <c r="F11" s="179" t="s">
        <v>75</v>
      </c>
      <c r="G11" s="178" t="s">
        <v>76</v>
      </c>
      <c r="H11" s="178" t="s">
        <v>77</v>
      </c>
      <c r="I11" s="178" t="s">
        <v>78</v>
      </c>
      <c r="J11" s="178" t="s">
        <v>79</v>
      </c>
      <c r="K11" s="178" t="s">
        <v>80</v>
      </c>
      <c r="L11" s="178" t="s">
        <v>81</v>
      </c>
      <c r="M11" s="178" t="s">
        <v>82</v>
      </c>
      <c r="N11" s="178" t="s">
        <v>83</v>
      </c>
      <c r="O11" s="178" t="s">
        <v>84</v>
      </c>
      <c r="P11" s="178" t="s">
        <v>85</v>
      </c>
      <c r="Q11" s="188" t="s">
        <v>86</v>
      </c>
      <c r="R11" s="282"/>
      <c r="S11" s="283"/>
    </row>
    <row r="12" spans="1:19" ht="15" thickBot="1" x14ac:dyDescent="0.25">
      <c r="A12" s="49" t="s">
        <v>194</v>
      </c>
      <c r="B12" s="50" t="s">
        <v>195</v>
      </c>
      <c r="C12" s="21"/>
      <c r="D12" s="16"/>
      <c r="E12" s="17">
        <f>IFERROR(VLOOKUP(B12,[1]NUM11!$H$3:$L$109,2,FALSE),0)</f>
        <v>0</v>
      </c>
      <c r="F12" s="17">
        <f>IFERROR(VLOOKUP(B12,[1]NUM11!$H$3:$L$109,3,FALSE),0)</f>
        <v>0</v>
      </c>
      <c r="G12" s="17">
        <f>IFERROR(VLOOKUP(B12,[1]NUM11!$H$3:$L$109,4,FALSE),0)</f>
        <v>0</v>
      </c>
      <c r="H12" s="17"/>
      <c r="I12" s="17"/>
      <c r="J12" s="17"/>
      <c r="K12" s="17"/>
      <c r="L12" s="17"/>
      <c r="M12" s="64"/>
      <c r="N12" s="64"/>
      <c r="O12" s="64"/>
      <c r="Q12" s="51">
        <f t="shared" ref="Q12:Q15" si="0">SUM(E12:P12)</f>
        <v>0</v>
      </c>
    </row>
    <row r="13" spans="1:19" ht="15" thickBot="1" x14ac:dyDescent="0.25">
      <c r="A13" s="49" t="s">
        <v>194</v>
      </c>
      <c r="B13" s="50" t="s">
        <v>196</v>
      </c>
      <c r="C13" s="16"/>
      <c r="D13" s="16"/>
      <c r="E13" s="17">
        <f>IFERROR(VLOOKUP(B13,[1]NUM11!$H$3:$L$109,2,FALSE),0)</f>
        <v>0</v>
      </c>
      <c r="F13" s="17">
        <f>IFERROR(VLOOKUP(B13,[1]NUM11!$H$3:$L$109,3,FALSE),0)</f>
        <v>0</v>
      </c>
      <c r="G13" s="17">
        <f>IFERROR(VLOOKUP(B13,[1]NUM11!$H$3:$L$109,4,FALSE),0)</f>
        <v>0</v>
      </c>
      <c r="H13" s="17"/>
      <c r="I13" s="17"/>
      <c r="J13" s="17"/>
      <c r="K13" s="17"/>
      <c r="L13" s="17"/>
      <c r="M13" s="64"/>
      <c r="N13" s="64"/>
      <c r="O13" s="64"/>
      <c r="Q13" s="51">
        <f t="shared" si="0"/>
        <v>0</v>
      </c>
    </row>
    <row r="14" spans="1:19" ht="15" thickBot="1" x14ac:dyDescent="0.25">
      <c r="A14" s="49" t="s">
        <v>194</v>
      </c>
      <c r="B14" s="50" t="s">
        <v>197</v>
      </c>
      <c r="C14" s="16"/>
      <c r="D14" s="16"/>
      <c r="E14" s="17">
        <f>IFERROR(VLOOKUP(B14,[1]NUM11!$H$3:$L$109,2,FALSE),0)</f>
        <v>0</v>
      </c>
      <c r="F14" s="17">
        <f>IFERROR(VLOOKUP(B14,[1]NUM11!$H$3:$L$109,3,FALSE),0)</f>
        <v>0</v>
      </c>
      <c r="G14" s="17">
        <f>IFERROR(VLOOKUP(B14,[1]NUM11!$H$3:$L$109,4,FALSE),0)</f>
        <v>0</v>
      </c>
      <c r="H14" s="17"/>
      <c r="I14" s="17"/>
      <c r="J14" s="17"/>
      <c r="K14" s="17"/>
      <c r="L14" s="17"/>
      <c r="Q14" s="51">
        <f>SUM(E14:P14)</f>
        <v>0</v>
      </c>
    </row>
    <row r="15" spans="1:19" ht="15" thickBot="1" x14ac:dyDescent="0.25">
      <c r="A15" s="49" t="s">
        <v>194</v>
      </c>
      <c r="B15" s="50" t="s">
        <v>198</v>
      </c>
      <c r="C15" s="16"/>
      <c r="D15" s="16"/>
      <c r="E15" s="17">
        <f>IFERROR(VLOOKUP(B15,[1]NUM11!$H$3:$L$109,2,FALSE),0)</f>
        <v>0</v>
      </c>
      <c r="F15" s="17">
        <f>IFERROR(VLOOKUP(B15,[1]NUM11!$H$3:$L$109,3,FALSE),0)</f>
        <v>0</v>
      </c>
      <c r="G15" s="17">
        <f>IFERROR(VLOOKUP(B15,[1]NUM11!$H$3:$L$109,4,FALSE),0)</f>
        <v>0</v>
      </c>
      <c r="H15" s="17"/>
      <c r="I15" s="17"/>
      <c r="J15" s="17"/>
      <c r="K15" s="17"/>
      <c r="L15" s="17"/>
      <c r="Q15" s="51">
        <f t="shared" si="0"/>
        <v>0</v>
      </c>
    </row>
    <row r="16" spans="1:19" s="44" customFormat="1" ht="15" thickBot="1" x14ac:dyDescent="0.25">
      <c r="A16" s="221" t="s">
        <v>199</v>
      </c>
      <c r="B16" s="222"/>
      <c r="C16" s="22">
        <f>+D16/Metas!Q7</f>
        <v>0</v>
      </c>
      <c r="D16" s="23">
        <f>+Q16/R16</f>
        <v>0</v>
      </c>
      <c r="E16" s="24">
        <f t="shared" ref="E16:Q16" si="1">SUM(E12:E15)</f>
        <v>0</v>
      </c>
      <c r="F16" s="24">
        <f t="shared" si="1"/>
        <v>0</v>
      </c>
      <c r="G16" s="77">
        <f t="shared" si="1"/>
        <v>0</v>
      </c>
      <c r="H16" s="77">
        <f t="shared" si="1"/>
        <v>0</v>
      </c>
      <c r="I16" s="77">
        <f t="shared" si="1"/>
        <v>0</v>
      </c>
      <c r="J16" s="77">
        <f t="shared" si="1"/>
        <v>0</v>
      </c>
      <c r="K16" s="77">
        <f t="shared" si="1"/>
        <v>0</v>
      </c>
      <c r="L16" s="77">
        <f t="shared" si="1"/>
        <v>0</v>
      </c>
      <c r="M16" s="77">
        <f t="shared" si="1"/>
        <v>0</v>
      </c>
      <c r="N16" s="77">
        <f t="shared" si="1"/>
        <v>0</v>
      </c>
      <c r="O16" s="77">
        <f t="shared" si="1"/>
        <v>0</v>
      </c>
      <c r="P16" s="77">
        <f t="shared" si="1"/>
        <v>0</v>
      </c>
      <c r="Q16" s="77">
        <f t="shared" si="1"/>
        <v>0</v>
      </c>
      <c r="R16" s="313">
        <v>582</v>
      </c>
      <c r="S16" s="314"/>
    </row>
    <row r="17" spans="1:19" ht="15" thickBot="1" x14ac:dyDescent="0.25">
      <c r="A17" s="49" t="s">
        <v>200</v>
      </c>
      <c r="B17" s="50" t="s">
        <v>201</v>
      </c>
      <c r="C17" s="16"/>
      <c r="D17" s="16"/>
      <c r="E17" s="28">
        <f>IFERROR(VLOOKUP(B17,[1]NUM11!$H$3:$L$109,2,FALSE),0)</f>
        <v>0</v>
      </c>
      <c r="F17" s="28">
        <f>IFERROR(VLOOKUP(B17,[1]NUM11!$H$3:$L$109,3,FALSE),0)</f>
        <v>0</v>
      </c>
      <c r="G17" s="17">
        <f>IFERROR(VLOOKUP(B17,[1]NUM11!$H$3:$L$109,4,FALSE),0)</f>
        <v>0</v>
      </c>
      <c r="H17" s="17"/>
      <c r="I17" s="17"/>
      <c r="J17" s="17"/>
      <c r="K17" s="17"/>
      <c r="L17" s="64"/>
      <c r="M17" s="64"/>
      <c r="N17" s="64"/>
      <c r="O17" s="64"/>
      <c r="Q17" s="51">
        <f t="shared" ref="Q17:Q20" si="2">SUM(E17:P17)</f>
        <v>0</v>
      </c>
    </row>
    <row r="18" spans="1:19" ht="15" thickBot="1" x14ac:dyDescent="0.25">
      <c r="A18" s="49" t="s">
        <v>200</v>
      </c>
      <c r="B18" s="50" t="s">
        <v>202</v>
      </c>
      <c r="C18" s="16"/>
      <c r="D18" s="16"/>
      <c r="E18" s="28">
        <f>IFERROR(VLOOKUP(B18,[1]NUM11!$H$3:$L$109,2,FALSE),0)</f>
        <v>0</v>
      </c>
      <c r="F18" s="28">
        <f>IFERROR(VLOOKUP(B18,[1]NUM11!$H$3:$L$109,3,FALSE),0)</f>
        <v>0</v>
      </c>
      <c r="G18" s="17">
        <f>IFERROR(VLOOKUP(B18,[1]NUM11!$H$3:$L$109,4,FALSE),0)</f>
        <v>0</v>
      </c>
      <c r="H18" s="17"/>
      <c r="I18" s="17"/>
      <c r="J18" s="17"/>
      <c r="K18" s="17"/>
      <c r="L18" s="64"/>
      <c r="M18" s="64"/>
      <c r="N18" s="64"/>
      <c r="O18" s="64"/>
      <c r="Q18" s="51">
        <f t="shared" si="2"/>
        <v>0</v>
      </c>
    </row>
    <row r="19" spans="1:19" ht="15" thickBot="1" x14ac:dyDescent="0.25">
      <c r="A19" s="49" t="s">
        <v>200</v>
      </c>
      <c r="B19" s="50" t="s">
        <v>203</v>
      </c>
      <c r="C19" s="16"/>
      <c r="D19" s="16"/>
      <c r="E19" s="28">
        <f>IFERROR(VLOOKUP(B19,[1]NUM11!$H$3:$L$109,2,FALSE),0)</f>
        <v>0</v>
      </c>
      <c r="F19" s="28">
        <f>IFERROR(VLOOKUP(B19,[1]NUM11!$H$3:$L$109,3,FALSE),0)</f>
        <v>0</v>
      </c>
      <c r="G19" s="17">
        <f>IFERROR(VLOOKUP(B19,[1]NUM11!$H$3:$L$109,4,FALSE),0)</f>
        <v>0</v>
      </c>
      <c r="H19" s="17"/>
      <c r="I19" s="17"/>
      <c r="J19" s="17"/>
      <c r="K19" s="17"/>
      <c r="L19" s="64"/>
      <c r="M19" s="64"/>
      <c r="N19" s="64"/>
      <c r="O19" s="64"/>
      <c r="Q19" s="51">
        <f t="shared" si="2"/>
        <v>0</v>
      </c>
    </row>
    <row r="20" spans="1:19" ht="15" thickBot="1" x14ac:dyDescent="0.25">
      <c r="A20" s="49" t="s">
        <v>200</v>
      </c>
      <c r="B20" s="50" t="s">
        <v>204</v>
      </c>
      <c r="C20" s="16"/>
      <c r="D20" s="16"/>
      <c r="E20" s="28">
        <f>IFERROR(VLOOKUP(B20,[1]NUM11!$H$3:$L$109,2,FALSE),0)</f>
        <v>0</v>
      </c>
      <c r="F20" s="28">
        <f>IFERROR(VLOOKUP(B20,[1]NUM11!$H$3:$L$109,3,FALSE),0)</f>
        <v>0</v>
      </c>
      <c r="G20" s="17">
        <f>IFERROR(VLOOKUP(B20,[1]NUM11!$H$3:$L$109,4,FALSE),0)</f>
        <v>0</v>
      </c>
      <c r="H20" s="17"/>
      <c r="I20" s="17"/>
      <c r="J20" s="17"/>
      <c r="K20" s="17"/>
      <c r="L20" s="64"/>
      <c r="M20" s="64"/>
      <c r="N20" s="64"/>
      <c r="O20" s="64"/>
      <c r="Q20" s="51">
        <f t="shared" si="2"/>
        <v>0</v>
      </c>
    </row>
    <row r="21" spans="1:19" s="44" customFormat="1" ht="15" thickBot="1" x14ac:dyDescent="0.25">
      <c r="A21" s="221" t="s">
        <v>205</v>
      </c>
      <c r="B21" s="222"/>
      <c r="C21" s="22">
        <f>+D21/Metas!Q6</f>
        <v>0</v>
      </c>
      <c r="D21" s="23">
        <f>+Q21/R21</f>
        <v>0</v>
      </c>
      <c r="E21" s="24">
        <f t="shared" ref="E21:Q21" si="3">SUM(E17:E20)</f>
        <v>0</v>
      </c>
      <c r="F21" s="24">
        <f t="shared" si="3"/>
        <v>0</v>
      </c>
      <c r="G21" s="24">
        <f t="shared" si="3"/>
        <v>0</v>
      </c>
      <c r="H21" s="24">
        <f t="shared" si="3"/>
        <v>0</v>
      </c>
      <c r="I21" s="24">
        <f t="shared" si="3"/>
        <v>0</v>
      </c>
      <c r="J21" s="24">
        <f t="shared" si="3"/>
        <v>0</v>
      </c>
      <c r="K21" s="24">
        <f t="shared" si="3"/>
        <v>0</v>
      </c>
      <c r="L21" s="24">
        <f t="shared" si="3"/>
        <v>0</v>
      </c>
      <c r="M21" s="24">
        <f t="shared" si="3"/>
        <v>0</v>
      </c>
      <c r="N21" s="24">
        <f t="shared" si="3"/>
        <v>0</v>
      </c>
      <c r="O21" s="24">
        <f t="shared" si="3"/>
        <v>0</v>
      </c>
      <c r="P21" s="24">
        <f t="shared" si="3"/>
        <v>0</v>
      </c>
      <c r="Q21" s="24">
        <f t="shared" si="3"/>
        <v>0</v>
      </c>
      <c r="R21" s="309">
        <v>662</v>
      </c>
      <c r="S21" s="310"/>
    </row>
    <row r="22" spans="1:19" x14ac:dyDescent="0.2">
      <c r="B22" s="29" t="s">
        <v>193</v>
      </c>
      <c r="C22" s="30"/>
      <c r="D22" s="31"/>
      <c r="E22" s="20"/>
      <c r="F22" s="20"/>
      <c r="G22" s="38"/>
      <c r="H22" s="38"/>
      <c r="I22" s="38"/>
      <c r="J22" s="38"/>
      <c r="K22" s="38"/>
      <c r="L22" s="38"/>
      <c r="M22" s="38"/>
      <c r="N22" s="38"/>
      <c r="O22" s="38"/>
      <c r="P22" s="38"/>
      <c r="Q22" s="35"/>
      <c r="R22" s="306"/>
      <c r="S22" s="306"/>
    </row>
    <row r="23" spans="1:19" x14ac:dyDescent="0.2">
      <c r="C23" s="33"/>
      <c r="D23" s="34"/>
    </row>
    <row r="25" spans="1:19" x14ac:dyDescent="0.2">
      <c r="Q25" s="38"/>
    </row>
  </sheetData>
  <mergeCells count="14">
    <mergeCell ref="A1:A10"/>
    <mergeCell ref="B1:B10"/>
    <mergeCell ref="C1:C11"/>
    <mergeCell ref="D1:D10"/>
    <mergeCell ref="E1:S1"/>
    <mergeCell ref="E2:Q9"/>
    <mergeCell ref="R2:S9"/>
    <mergeCell ref="E10:Q10"/>
    <mergeCell ref="R10:S11"/>
    <mergeCell ref="R22:S22"/>
    <mergeCell ref="A16:B16"/>
    <mergeCell ref="R16:S16"/>
    <mergeCell ref="A21:B21"/>
    <mergeCell ref="R21:S21"/>
  </mergeCells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23"/>
  <sheetViews>
    <sheetView zoomScale="80" zoomScaleNormal="80" workbookViewId="0">
      <pane xSplit="2" ySplit="11" topLeftCell="C12" activePane="bottomRight" state="frozen"/>
      <selection activeCell="E27" sqref="E27"/>
      <selection pane="topRight" activeCell="E27" sqref="E27"/>
      <selection pane="bottomLeft" activeCell="E27" sqref="E27"/>
      <selection pane="bottomRight" activeCell="C12" sqref="C12"/>
    </sheetView>
  </sheetViews>
  <sheetFormatPr baseColWidth="10" defaultRowHeight="14.25" x14ac:dyDescent="0.2"/>
  <cols>
    <col min="1" max="1" width="20.28515625" style="15" bestFit="1" customWidth="1"/>
    <col min="2" max="2" width="36.7109375" style="15" bestFit="1" customWidth="1"/>
    <col min="3" max="3" width="14.42578125" style="19" customWidth="1"/>
    <col min="4" max="4" width="14.28515625" style="19" bestFit="1" customWidth="1"/>
    <col min="5" max="5" width="13.28515625" style="35" bestFit="1" customWidth="1"/>
    <col min="6" max="6" width="11.85546875" style="35" bestFit="1" customWidth="1"/>
    <col min="7" max="9" width="11.140625" style="35" bestFit="1" customWidth="1"/>
    <col min="10" max="10" width="9.85546875" style="35" bestFit="1" customWidth="1"/>
    <col min="11" max="11" width="7.42578125" style="35" bestFit="1" customWidth="1"/>
    <col min="12" max="12" width="9.85546875" style="35" bestFit="1" customWidth="1"/>
    <col min="13" max="17" width="8" style="35" bestFit="1" customWidth="1"/>
    <col min="18" max="18" width="8.7109375" style="35" bestFit="1" customWidth="1"/>
    <col min="19" max="19" width="8.5703125" style="35" bestFit="1" customWidth="1"/>
    <col min="20" max="21" width="8.7109375" style="35" bestFit="1" customWidth="1"/>
    <col min="22" max="22" width="8" style="35" bestFit="1" customWidth="1"/>
    <col min="23" max="23" width="7.140625" style="35" bestFit="1" customWidth="1"/>
    <col min="24" max="24" width="7.42578125" style="35" bestFit="1" customWidth="1"/>
    <col min="25" max="25" width="9.85546875" style="35" bestFit="1" customWidth="1"/>
    <col min="26" max="30" width="8" style="35" bestFit="1" customWidth="1"/>
    <col min="31" max="31" width="8.7109375" style="35" bestFit="1" customWidth="1"/>
    <col min="32" max="32" width="8.5703125" style="35" bestFit="1" customWidth="1"/>
    <col min="33" max="34" width="8.7109375" style="35" bestFit="1" customWidth="1"/>
    <col min="35" max="35" width="8" style="35" bestFit="1" customWidth="1"/>
    <col min="36" max="36" width="7.140625" style="35" bestFit="1" customWidth="1"/>
    <col min="37" max="37" width="29.85546875" style="35" bestFit="1" customWidth="1"/>
    <col min="38" max="16384" width="11.42578125" style="19"/>
  </cols>
  <sheetData>
    <row r="1" spans="1:37" s="176" customFormat="1" ht="73.5" customHeight="1" thickBot="1" x14ac:dyDescent="0.25">
      <c r="A1" s="244" t="s">
        <v>0</v>
      </c>
      <c r="B1" s="247" t="s">
        <v>61</v>
      </c>
      <c r="C1" s="247" t="s">
        <v>62</v>
      </c>
      <c r="D1" s="247" t="s">
        <v>62</v>
      </c>
      <c r="E1" s="318" t="s">
        <v>116</v>
      </c>
      <c r="F1" s="319"/>
      <c r="G1" s="319"/>
      <c r="H1" s="319"/>
      <c r="I1" s="319"/>
      <c r="J1" s="319"/>
      <c r="K1" s="319"/>
      <c r="L1" s="319"/>
      <c r="M1" s="319"/>
      <c r="N1" s="319"/>
      <c r="O1" s="319"/>
      <c r="P1" s="319"/>
      <c r="Q1" s="319"/>
      <c r="R1" s="319"/>
      <c r="S1" s="319"/>
      <c r="T1" s="319"/>
      <c r="U1" s="319"/>
      <c r="V1" s="319"/>
      <c r="W1" s="319"/>
      <c r="X1" s="319"/>
      <c r="Y1" s="319"/>
      <c r="Z1" s="319"/>
      <c r="AA1" s="319"/>
      <c r="AB1" s="319"/>
      <c r="AC1" s="319"/>
      <c r="AD1" s="319"/>
      <c r="AE1" s="319"/>
      <c r="AF1" s="319"/>
      <c r="AG1" s="319"/>
      <c r="AH1" s="319"/>
      <c r="AI1" s="319"/>
      <c r="AJ1" s="319"/>
      <c r="AK1" s="319"/>
    </row>
    <row r="2" spans="1:37" s="176" customFormat="1" ht="15" customHeight="1" thickTop="1" x14ac:dyDescent="0.2">
      <c r="A2" s="245"/>
      <c r="B2" s="248"/>
      <c r="C2" s="250"/>
      <c r="D2" s="250"/>
      <c r="E2" s="320" t="s">
        <v>65</v>
      </c>
      <c r="F2" s="321"/>
      <c r="G2" s="321"/>
      <c r="H2" s="321"/>
      <c r="I2" s="321"/>
      <c r="J2" s="321"/>
      <c r="K2" s="321"/>
      <c r="L2" s="321"/>
      <c r="M2" s="321"/>
      <c r="N2" s="321"/>
      <c r="O2" s="321"/>
      <c r="P2" s="321"/>
      <c r="Q2" s="321"/>
      <c r="R2" s="321"/>
      <c r="S2" s="321"/>
      <c r="T2" s="321"/>
      <c r="U2" s="321"/>
      <c r="V2" s="321"/>
      <c r="W2" s="321"/>
      <c r="X2" s="321"/>
      <c r="Y2" s="321"/>
      <c r="Z2" s="321"/>
      <c r="AA2" s="321"/>
      <c r="AB2" s="321"/>
      <c r="AC2" s="321"/>
      <c r="AD2" s="321"/>
      <c r="AE2" s="321"/>
      <c r="AF2" s="321"/>
      <c r="AG2" s="321"/>
      <c r="AH2" s="321"/>
      <c r="AI2" s="321"/>
      <c r="AJ2" s="322"/>
      <c r="AK2" s="334" t="s">
        <v>66</v>
      </c>
    </row>
    <row r="3" spans="1:37" s="176" customFormat="1" ht="15" customHeight="1" x14ac:dyDescent="0.2">
      <c r="A3" s="245"/>
      <c r="B3" s="248"/>
      <c r="C3" s="250"/>
      <c r="D3" s="250"/>
      <c r="E3" s="323"/>
      <c r="F3" s="259"/>
      <c r="G3" s="259"/>
      <c r="H3" s="259"/>
      <c r="I3" s="259"/>
      <c r="J3" s="259"/>
      <c r="K3" s="259"/>
      <c r="L3" s="259"/>
      <c r="M3" s="259"/>
      <c r="N3" s="259"/>
      <c r="O3" s="259"/>
      <c r="P3" s="259"/>
      <c r="Q3" s="259"/>
      <c r="R3" s="259"/>
      <c r="S3" s="259"/>
      <c r="T3" s="259"/>
      <c r="U3" s="259"/>
      <c r="V3" s="259"/>
      <c r="W3" s="259"/>
      <c r="X3" s="259"/>
      <c r="Y3" s="259"/>
      <c r="Z3" s="259"/>
      <c r="AA3" s="259"/>
      <c r="AB3" s="259"/>
      <c r="AC3" s="259"/>
      <c r="AD3" s="259"/>
      <c r="AE3" s="259"/>
      <c r="AF3" s="259"/>
      <c r="AG3" s="259"/>
      <c r="AH3" s="259"/>
      <c r="AI3" s="259"/>
      <c r="AJ3" s="324"/>
      <c r="AK3" s="335"/>
    </row>
    <row r="4" spans="1:37" s="176" customFormat="1" ht="15" customHeight="1" x14ac:dyDescent="0.2">
      <c r="A4" s="245"/>
      <c r="B4" s="248"/>
      <c r="C4" s="250"/>
      <c r="D4" s="250"/>
      <c r="E4" s="323"/>
      <c r="F4" s="259"/>
      <c r="G4" s="259"/>
      <c r="H4" s="259"/>
      <c r="I4" s="259"/>
      <c r="J4" s="259"/>
      <c r="K4" s="259"/>
      <c r="L4" s="259"/>
      <c r="M4" s="259"/>
      <c r="N4" s="259"/>
      <c r="O4" s="259"/>
      <c r="P4" s="259"/>
      <c r="Q4" s="259"/>
      <c r="R4" s="259"/>
      <c r="S4" s="259"/>
      <c r="T4" s="259"/>
      <c r="U4" s="259"/>
      <c r="V4" s="259"/>
      <c r="W4" s="259"/>
      <c r="X4" s="259"/>
      <c r="Y4" s="259"/>
      <c r="Z4" s="259"/>
      <c r="AA4" s="259"/>
      <c r="AB4" s="259"/>
      <c r="AC4" s="259"/>
      <c r="AD4" s="259"/>
      <c r="AE4" s="259"/>
      <c r="AF4" s="259"/>
      <c r="AG4" s="259"/>
      <c r="AH4" s="259"/>
      <c r="AI4" s="259"/>
      <c r="AJ4" s="324"/>
      <c r="AK4" s="335"/>
    </row>
    <row r="5" spans="1:37" s="176" customFormat="1" ht="15" customHeight="1" x14ac:dyDescent="0.2">
      <c r="A5" s="245"/>
      <c r="B5" s="248"/>
      <c r="C5" s="250"/>
      <c r="D5" s="250"/>
      <c r="E5" s="323"/>
      <c r="F5" s="259"/>
      <c r="G5" s="259"/>
      <c r="H5" s="259"/>
      <c r="I5" s="259"/>
      <c r="J5" s="259"/>
      <c r="K5" s="259"/>
      <c r="L5" s="259"/>
      <c r="M5" s="259"/>
      <c r="N5" s="259"/>
      <c r="O5" s="259"/>
      <c r="P5" s="259"/>
      <c r="Q5" s="259"/>
      <c r="R5" s="259"/>
      <c r="S5" s="259"/>
      <c r="T5" s="259"/>
      <c r="U5" s="259"/>
      <c r="V5" s="259"/>
      <c r="W5" s="259"/>
      <c r="X5" s="259"/>
      <c r="Y5" s="259"/>
      <c r="Z5" s="259"/>
      <c r="AA5" s="259"/>
      <c r="AB5" s="259"/>
      <c r="AC5" s="259"/>
      <c r="AD5" s="259"/>
      <c r="AE5" s="259"/>
      <c r="AF5" s="259"/>
      <c r="AG5" s="259"/>
      <c r="AH5" s="259"/>
      <c r="AI5" s="259"/>
      <c r="AJ5" s="324"/>
      <c r="AK5" s="335"/>
    </row>
    <row r="6" spans="1:37" s="176" customFormat="1" ht="15" customHeight="1" x14ac:dyDescent="0.2">
      <c r="A6" s="245"/>
      <c r="B6" s="248"/>
      <c r="C6" s="250"/>
      <c r="D6" s="250"/>
      <c r="E6" s="323"/>
      <c r="F6" s="259"/>
      <c r="G6" s="259"/>
      <c r="H6" s="259"/>
      <c r="I6" s="259"/>
      <c r="J6" s="259"/>
      <c r="K6" s="259"/>
      <c r="L6" s="259"/>
      <c r="M6" s="259"/>
      <c r="N6" s="259"/>
      <c r="O6" s="259"/>
      <c r="P6" s="259"/>
      <c r="Q6" s="259"/>
      <c r="R6" s="259"/>
      <c r="S6" s="259"/>
      <c r="T6" s="259"/>
      <c r="U6" s="259"/>
      <c r="V6" s="259"/>
      <c r="W6" s="259"/>
      <c r="X6" s="259"/>
      <c r="Y6" s="259"/>
      <c r="Z6" s="259"/>
      <c r="AA6" s="259"/>
      <c r="AB6" s="259"/>
      <c r="AC6" s="259"/>
      <c r="AD6" s="259"/>
      <c r="AE6" s="259"/>
      <c r="AF6" s="259"/>
      <c r="AG6" s="259"/>
      <c r="AH6" s="259"/>
      <c r="AI6" s="259"/>
      <c r="AJ6" s="324"/>
      <c r="AK6" s="335"/>
    </row>
    <row r="7" spans="1:37" s="176" customFormat="1" ht="15" customHeight="1" x14ac:dyDescent="0.2">
      <c r="A7" s="245"/>
      <c r="B7" s="248"/>
      <c r="C7" s="250"/>
      <c r="D7" s="250"/>
      <c r="E7" s="323"/>
      <c r="F7" s="259"/>
      <c r="G7" s="259"/>
      <c r="H7" s="259"/>
      <c r="I7" s="259"/>
      <c r="J7" s="259"/>
      <c r="K7" s="259"/>
      <c r="L7" s="259"/>
      <c r="M7" s="259"/>
      <c r="N7" s="259"/>
      <c r="O7" s="259"/>
      <c r="P7" s="259"/>
      <c r="Q7" s="259"/>
      <c r="R7" s="259"/>
      <c r="S7" s="259"/>
      <c r="T7" s="259"/>
      <c r="U7" s="259"/>
      <c r="V7" s="259"/>
      <c r="W7" s="259"/>
      <c r="X7" s="259"/>
      <c r="Y7" s="259"/>
      <c r="Z7" s="259"/>
      <c r="AA7" s="259"/>
      <c r="AB7" s="259"/>
      <c r="AC7" s="259"/>
      <c r="AD7" s="259"/>
      <c r="AE7" s="259"/>
      <c r="AF7" s="259"/>
      <c r="AG7" s="259"/>
      <c r="AH7" s="259"/>
      <c r="AI7" s="259"/>
      <c r="AJ7" s="324"/>
      <c r="AK7" s="335"/>
    </row>
    <row r="8" spans="1:37" s="176" customFormat="1" ht="15" customHeight="1" x14ac:dyDescent="0.2">
      <c r="A8" s="245"/>
      <c r="B8" s="248"/>
      <c r="C8" s="250"/>
      <c r="D8" s="250"/>
      <c r="E8" s="323"/>
      <c r="F8" s="259"/>
      <c r="G8" s="259"/>
      <c r="H8" s="259"/>
      <c r="I8" s="259"/>
      <c r="J8" s="259"/>
      <c r="K8" s="259"/>
      <c r="L8" s="259"/>
      <c r="M8" s="259"/>
      <c r="N8" s="259"/>
      <c r="O8" s="259"/>
      <c r="P8" s="259"/>
      <c r="Q8" s="259"/>
      <c r="R8" s="259"/>
      <c r="S8" s="259"/>
      <c r="T8" s="259"/>
      <c r="U8" s="259"/>
      <c r="V8" s="259"/>
      <c r="W8" s="259"/>
      <c r="X8" s="259"/>
      <c r="Y8" s="259"/>
      <c r="Z8" s="259"/>
      <c r="AA8" s="259"/>
      <c r="AB8" s="259"/>
      <c r="AC8" s="259"/>
      <c r="AD8" s="259"/>
      <c r="AE8" s="259"/>
      <c r="AF8" s="259"/>
      <c r="AG8" s="259"/>
      <c r="AH8" s="259"/>
      <c r="AI8" s="259"/>
      <c r="AJ8" s="324"/>
      <c r="AK8" s="335"/>
    </row>
    <row r="9" spans="1:37" s="176" customFormat="1" ht="15.75" customHeight="1" thickBot="1" x14ac:dyDescent="0.25">
      <c r="A9" s="245"/>
      <c r="B9" s="248"/>
      <c r="C9" s="250"/>
      <c r="D9" s="250"/>
      <c r="E9" s="325"/>
      <c r="F9" s="326"/>
      <c r="G9" s="326"/>
      <c r="H9" s="326"/>
      <c r="I9" s="326"/>
      <c r="J9" s="326"/>
      <c r="K9" s="326"/>
      <c r="L9" s="326"/>
      <c r="M9" s="326"/>
      <c r="N9" s="326"/>
      <c r="O9" s="326"/>
      <c r="P9" s="326"/>
      <c r="Q9" s="326"/>
      <c r="R9" s="326"/>
      <c r="S9" s="326"/>
      <c r="T9" s="326"/>
      <c r="U9" s="326"/>
      <c r="V9" s="326"/>
      <c r="W9" s="326"/>
      <c r="X9" s="326"/>
      <c r="Y9" s="326"/>
      <c r="Z9" s="326"/>
      <c r="AA9" s="326"/>
      <c r="AB9" s="326"/>
      <c r="AC9" s="326"/>
      <c r="AD9" s="326"/>
      <c r="AE9" s="326"/>
      <c r="AF9" s="326"/>
      <c r="AG9" s="326"/>
      <c r="AH9" s="326"/>
      <c r="AI9" s="326"/>
      <c r="AJ9" s="327"/>
      <c r="AK9" s="336"/>
    </row>
    <row r="10" spans="1:37" s="176" customFormat="1" ht="64.5" customHeight="1" thickTop="1" thickBot="1" x14ac:dyDescent="0.25">
      <c r="A10" s="246"/>
      <c r="B10" s="249"/>
      <c r="C10" s="250"/>
      <c r="D10" s="250"/>
      <c r="E10" s="328" t="s">
        <v>117</v>
      </c>
      <c r="F10" s="329"/>
      <c r="G10" s="329"/>
      <c r="H10" s="329"/>
      <c r="I10" s="329"/>
      <c r="J10" s="330"/>
      <c r="K10" s="328" t="s">
        <v>118</v>
      </c>
      <c r="L10" s="329"/>
      <c r="M10" s="329"/>
      <c r="N10" s="329"/>
      <c r="O10" s="329"/>
      <c r="P10" s="329"/>
      <c r="Q10" s="329"/>
      <c r="R10" s="329"/>
      <c r="S10" s="329"/>
      <c r="T10" s="329"/>
      <c r="U10" s="329"/>
      <c r="V10" s="329"/>
      <c r="W10" s="329"/>
      <c r="X10" s="328" t="s">
        <v>119</v>
      </c>
      <c r="Y10" s="329"/>
      <c r="Z10" s="329"/>
      <c r="AA10" s="329"/>
      <c r="AB10" s="329"/>
      <c r="AC10" s="329"/>
      <c r="AD10" s="329"/>
      <c r="AE10" s="329"/>
      <c r="AF10" s="329"/>
      <c r="AG10" s="329"/>
      <c r="AH10" s="329"/>
      <c r="AI10" s="329"/>
      <c r="AJ10" s="330"/>
      <c r="AK10" s="332" t="s">
        <v>215</v>
      </c>
    </row>
    <row r="11" spans="1:37" s="176" customFormat="1" ht="29.25" customHeight="1" thickBot="1" x14ac:dyDescent="0.25">
      <c r="A11" s="177"/>
      <c r="B11" s="177"/>
      <c r="C11" s="249"/>
      <c r="D11" s="249"/>
      <c r="E11" s="179" t="s">
        <v>223</v>
      </c>
      <c r="F11" s="180" t="s">
        <v>99</v>
      </c>
      <c r="G11" s="179" t="s">
        <v>69</v>
      </c>
      <c r="H11" s="180" t="s">
        <v>112</v>
      </c>
      <c r="I11" s="180" t="s">
        <v>101</v>
      </c>
      <c r="J11" s="180" t="s">
        <v>70</v>
      </c>
      <c r="K11" s="179" t="s">
        <v>74</v>
      </c>
      <c r="L11" s="179" t="s">
        <v>75</v>
      </c>
      <c r="M11" s="179" t="s">
        <v>76</v>
      </c>
      <c r="N11" s="179" t="s">
        <v>77</v>
      </c>
      <c r="O11" s="179" t="s">
        <v>78</v>
      </c>
      <c r="P11" s="179" t="s">
        <v>79</v>
      </c>
      <c r="Q11" s="179" t="s">
        <v>80</v>
      </c>
      <c r="R11" s="179" t="s">
        <v>81</v>
      </c>
      <c r="S11" s="179" t="s">
        <v>82</v>
      </c>
      <c r="T11" s="179" t="s">
        <v>83</v>
      </c>
      <c r="U11" s="179" t="s">
        <v>84</v>
      </c>
      <c r="V11" s="179" t="s">
        <v>85</v>
      </c>
      <c r="W11" s="179" t="s">
        <v>86</v>
      </c>
      <c r="X11" s="179" t="s">
        <v>74</v>
      </c>
      <c r="Y11" s="179" t="s">
        <v>75</v>
      </c>
      <c r="Z11" s="179" t="s">
        <v>76</v>
      </c>
      <c r="AA11" s="179" t="s">
        <v>77</v>
      </c>
      <c r="AB11" s="179" t="s">
        <v>78</v>
      </c>
      <c r="AC11" s="179" t="s">
        <v>79</v>
      </c>
      <c r="AD11" s="179" t="s">
        <v>80</v>
      </c>
      <c r="AE11" s="179" t="s">
        <v>81</v>
      </c>
      <c r="AF11" s="179" t="s">
        <v>82</v>
      </c>
      <c r="AG11" s="179" t="s">
        <v>83</v>
      </c>
      <c r="AH11" s="179" t="s">
        <v>84</v>
      </c>
      <c r="AI11" s="179" t="s">
        <v>85</v>
      </c>
      <c r="AJ11" s="180" t="s">
        <v>86</v>
      </c>
      <c r="AK11" s="333"/>
    </row>
    <row r="12" spans="1:37" ht="15" thickBot="1" x14ac:dyDescent="0.25">
      <c r="A12" s="49" t="s">
        <v>194</v>
      </c>
      <c r="B12" s="50" t="s">
        <v>195</v>
      </c>
      <c r="C12" s="21"/>
      <c r="D12" s="21"/>
      <c r="E12" s="18">
        <f>IFERROR(VLOOKUP(B12,[2]NUM12!$H$3:$K$156,3,FALSE),0)</f>
        <v>82</v>
      </c>
      <c r="F12" s="53">
        <f t="shared" ref="F12:F15" si="0">+E12+(K12+L12+M12+N12)-(X12+Y12+Z12+AA12)</f>
        <v>86</v>
      </c>
      <c r="G12" s="18"/>
      <c r="H12" s="70">
        <f t="shared" ref="H12:H20" si="1">+G12+(Q12+R12)-(AD12+AE12)</f>
        <v>0</v>
      </c>
      <c r="I12" s="88">
        <f t="shared" ref="I12:I20" si="2">+G12+(Q12+R12+S12+T12)-(AD12+AE12+AF12+AG12)</f>
        <v>0</v>
      </c>
      <c r="J12" s="74"/>
      <c r="K12" s="17">
        <f>IFERROR(VLOOKUP(B12,'[1]ACT NUM12'!$H$3:$L$127,2,FALSE),0)</f>
        <v>2</v>
      </c>
      <c r="L12" s="17">
        <f>IFERROR(VLOOKUP(B12,'[1]ACT NUM12'!$H$3:$L$127,3,FALSE),0)</f>
        <v>4</v>
      </c>
      <c r="M12" s="17">
        <f>IFERROR(VLOOKUP(B12,'[1]ACT NUM12'!$H$3:$L$127,4,FALSE),0)</f>
        <v>1</v>
      </c>
      <c r="N12" s="17"/>
      <c r="O12" s="17"/>
      <c r="P12" s="17"/>
      <c r="Q12" s="17"/>
      <c r="R12" s="17"/>
      <c r="S12" s="90"/>
      <c r="T12" s="91"/>
      <c r="U12" s="90"/>
      <c r="V12" s="89"/>
      <c r="W12" s="18">
        <f t="shared" ref="W12:W16" si="3">SUM(K12:V12)</f>
        <v>7</v>
      </c>
      <c r="X12" s="17">
        <f>IFERROR(VLOOKUP(B12,'[1]ACT NUM12'!$AA$3:$AE$98,2,FALSE),0)</f>
        <v>3</v>
      </c>
      <c r="Y12" s="17">
        <f>IFERROR(VLOOKUP(B12,'[1]ACT NUM12'!$AA$3:$AE$98,3,FALSE),0)</f>
        <v>0</v>
      </c>
      <c r="Z12" s="17">
        <f>IFERROR(VLOOKUP(B12,'[1]ACT NUM12'!$AA$3:$AE$98,4,FALSE),0)</f>
        <v>0</v>
      </c>
      <c r="AA12" s="17"/>
      <c r="AB12" s="17"/>
      <c r="AC12" s="17"/>
      <c r="AD12" s="17"/>
      <c r="AE12" s="17"/>
      <c r="AF12" s="17"/>
      <c r="AG12" s="90"/>
      <c r="AH12" s="90"/>
      <c r="AI12" s="90"/>
      <c r="AJ12" s="18">
        <f t="shared" ref="AJ12:AJ20" si="4">SUM(X12:AI12)</f>
        <v>3</v>
      </c>
    </row>
    <row r="13" spans="1:37" ht="15" thickBot="1" x14ac:dyDescent="0.25">
      <c r="A13" s="49" t="s">
        <v>194</v>
      </c>
      <c r="B13" s="50" t="s">
        <v>196</v>
      </c>
      <c r="C13" s="16"/>
      <c r="D13" s="16"/>
      <c r="E13" s="18">
        <f>IFERROR(VLOOKUP(B13,[2]NUM12!$H$3:$K$156,3,FALSE),0)</f>
        <v>67</v>
      </c>
      <c r="F13" s="53">
        <f t="shared" si="0"/>
        <v>69</v>
      </c>
      <c r="G13" s="18"/>
      <c r="H13" s="70">
        <f t="shared" si="1"/>
        <v>0</v>
      </c>
      <c r="I13" s="88">
        <f t="shared" si="2"/>
        <v>0</v>
      </c>
      <c r="J13" s="74"/>
      <c r="K13" s="17">
        <f>IFERROR(VLOOKUP(B13,'[1]ACT NUM12'!$H$3:$L$127,2,FALSE),0)</f>
        <v>0</v>
      </c>
      <c r="L13" s="17">
        <f>IFERROR(VLOOKUP(B13,'[1]ACT NUM12'!$H$3:$L$127,3,FALSE),0)</f>
        <v>3</v>
      </c>
      <c r="M13" s="17">
        <f>IFERROR(VLOOKUP(B13,'[1]ACT NUM12'!$H$3:$L$127,4,FALSE),0)</f>
        <v>0</v>
      </c>
      <c r="N13" s="17"/>
      <c r="O13" s="17"/>
      <c r="P13" s="17"/>
      <c r="Q13" s="17"/>
      <c r="R13" s="17"/>
      <c r="S13" s="90"/>
      <c r="T13" s="91"/>
      <c r="U13" s="90"/>
      <c r="V13" s="89"/>
      <c r="W13" s="18">
        <f t="shared" si="3"/>
        <v>3</v>
      </c>
      <c r="X13" s="17">
        <f>IFERROR(VLOOKUP(B13,'[1]ACT NUM12'!$AA$3:$AE$98,2,FALSE),0)</f>
        <v>0</v>
      </c>
      <c r="Y13" s="17">
        <f>IFERROR(VLOOKUP(B13,'[1]ACT NUM12'!$AA$3:$AE$98,3,FALSE),0)</f>
        <v>0</v>
      </c>
      <c r="Z13" s="17">
        <f>IFERROR(VLOOKUP(B13,'[1]ACT NUM12'!$AA$3:$AE$98,4,FALSE),0)</f>
        <v>1</v>
      </c>
      <c r="AA13" s="17"/>
      <c r="AB13" s="17"/>
      <c r="AC13" s="17"/>
      <c r="AD13" s="17"/>
      <c r="AE13" s="17"/>
      <c r="AF13" s="17"/>
      <c r="AG13" s="90"/>
      <c r="AH13" s="90"/>
      <c r="AI13" s="90"/>
      <c r="AJ13" s="18">
        <f>SUM(X13:AI13)</f>
        <v>1</v>
      </c>
    </row>
    <row r="14" spans="1:37" ht="15" thickBot="1" x14ac:dyDescent="0.25">
      <c r="A14" s="49" t="s">
        <v>194</v>
      </c>
      <c r="B14" s="50" t="s">
        <v>197</v>
      </c>
      <c r="C14" s="16"/>
      <c r="D14" s="16"/>
      <c r="E14" s="18">
        <f>IFERROR(VLOOKUP(B14,[2]NUM12!$H$3:$K$156,3,FALSE),0)</f>
        <v>51</v>
      </c>
      <c r="F14" s="53">
        <f t="shared" si="0"/>
        <v>55</v>
      </c>
      <c r="G14" s="18"/>
      <c r="H14" s="70">
        <f t="shared" si="1"/>
        <v>0</v>
      </c>
      <c r="I14" s="88">
        <f t="shared" si="2"/>
        <v>0</v>
      </c>
      <c r="J14" s="74"/>
      <c r="K14" s="17">
        <f>IFERROR(VLOOKUP(B14,'[1]ACT NUM12'!$H$3:$L$127,2,FALSE),0)</f>
        <v>1</v>
      </c>
      <c r="L14" s="17">
        <f>IFERROR(VLOOKUP(B14,'[1]ACT NUM12'!$H$3:$L$127,3,FALSE),0)</f>
        <v>0</v>
      </c>
      <c r="M14" s="17">
        <f>IFERROR(VLOOKUP(B14,'[1]ACT NUM12'!$H$3:$L$127,4,FALSE),0)</f>
        <v>3</v>
      </c>
      <c r="N14" s="17"/>
      <c r="O14" s="17"/>
      <c r="P14" s="17"/>
      <c r="Q14" s="17"/>
      <c r="R14" s="17"/>
      <c r="S14" s="90"/>
      <c r="T14" s="91"/>
      <c r="U14" s="90"/>
      <c r="V14" s="89"/>
      <c r="W14" s="18">
        <f t="shared" si="3"/>
        <v>4</v>
      </c>
      <c r="X14" s="17">
        <f>IFERROR(VLOOKUP(B14,'[1]ACT NUM12'!$AA$3:$AE$98,2,FALSE),0)</f>
        <v>0</v>
      </c>
      <c r="Y14" s="17">
        <f>IFERROR(VLOOKUP(B14,'[1]ACT NUM12'!$AA$3:$AE$98,3,FALSE),0)</f>
        <v>0</v>
      </c>
      <c r="Z14" s="17">
        <f>IFERROR(VLOOKUP(B14,'[1]ACT NUM12'!$AA$3:$AE$98,4,FALSE),0)</f>
        <v>0</v>
      </c>
      <c r="AA14" s="17"/>
      <c r="AB14" s="17"/>
      <c r="AC14" s="17"/>
      <c r="AD14" s="17"/>
      <c r="AE14" s="17"/>
      <c r="AF14" s="17"/>
      <c r="AG14" s="90"/>
      <c r="AH14" s="90"/>
      <c r="AI14" s="90"/>
      <c r="AJ14" s="18">
        <f t="shared" si="4"/>
        <v>0</v>
      </c>
    </row>
    <row r="15" spans="1:37" ht="15" thickBot="1" x14ac:dyDescent="0.25">
      <c r="A15" s="49" t="s">
        <v>194</v>
      </c>
      <c r="B15" s="50" t="s">
        <v>198</v>
      </c>
      <c r="C15" s="16"/>
      <c r="D15" s="16"/>
      <c r="E15" s="18">
        <f>IFERROR(VLOOKUP(B15,[2]NUM12!$H$3:$K$156,3,FALSE),0)</f>
        <v>32</v>
      </c>
      <c r="F15" s="53">
        <f t="shared" si="0"/>
        <v>34</v>
      </c>
      <c r="G15" s="18"/>
      <c r="H15" s="70">
        <f t="shared" si="1"/>
        <v>0</v>
      </c>
      <c r="I15" s="88">
        <f t="shared" si="2"/>
        <v>0</v>
      </c>
      <c r="J15" s="74"/>
      <c r="K15" s="17">
        <f>IFERROR(VLOOKUP(B15,'[1]ACT NUM12'!$H$3:$L$127,2,FALSE),0)</f>
        <v>1</v>
      </c>
      <c r="L15" s="17">
        <f>IFERROR(VLOOKUP(B15,'[1]ACT NUM12'!$H$3:$L$127,3,FALSE),0)</f>
        <v>0</v>
      </c>
      <c r="M15" s="17">
        <f>IFERROR(VLOOKUP(B15,'[1]ACT NUM12'!$H$3:$L$127,4,FALSE),0)</f>
        <v>1</v>
      </c>
      <c r="N15" s="17"/>
      <c r="O15" s="17"/>
      <c r="P15" s="17"/>
      <c r="Q15" s="17"/>
      <c r="R15" s="17"/>
      <c r="S15" s="90"/>
      <c r="T15" s="91"/>
      <c r="U15" s="90"/>
      <c r="V15" s="89"/>
      <c r="W15" s="18">
        <f t="shared" si="3"/>
        <v>2</v>
      </c>
      <c r="X15" s="17">
        <f>IFERROR(VLOOKUP(B15,'[1]ACT NUM12'!$AA$3:$AE$98,2,FALSE),0)</f>
        <v>0</v>
      </c>
      <c r="Y15" s="17">
        <f>IFERROR(VLOOKUP(B15,'[1]ACT NUM12'!$AA$3:$AE$98,3,FALSE),0)</f>
        <v>0</v>
      </c>
      <c r="Z15" s="17">
        <f>IFERROR(VLOOKUP(B15,'[1]ACT NUM12'!$AA$3:$AE$98,4,FALSE),0)</f>
        <v>0</v>
      </c>
      <c r="AA15" s="17"/>
      <c r="AB15" s="17"/>
      <c r="AC15" s="17"/>
      <c r="AD15" s="17"/>
      <c r="AE15" s="17"/>
      <c r="AF15" s="17"/>
      <c r="AG15" s="90"/>
      <c r="AH15" s="90"/>
      <c r="AI15" s="90"/>
      <c r="AJ15" s="18">
        <f t="shared" si="4"/>
        <v>0</v>
      </c>
    </row>
    <row r="16" spans="1:37" ht="15" thickBot="1" x14ac:dyDescent="0.25">
      <c r="A16" s="221" t="s">
        <v>199</v>
      </c>
      <c r="B16" s="222"/>
      <c r="C16" s="22">
        <f>+D16/Metas!R7</f>
        <v>0.99985174612040284</v>
      </c>
      <c r="D16" s="22">
        <f>E16/AK16</f>
        <v>0.28855721393034828</v>
      </c>
      <c r="E16" s="25">
        <f>SUM(E12:E15)</f>
        <v>232</v>
      </c>
      <c r="F16" s="25">
        <f t="shared" ref="F16:V16" si="5">SUM(F12:F15)</f>
        <v>244</v>
      </c>
      <c r="G16" s="25">
        <f t="shared" si="5"/>
        <v>0</v>
      </c>
      <c r="H16" s="25">
        <f t="shared" si="5"/>
        <v>0</v>
      </c>
      <c r="I16" s="25">
        <f t="shared" si="5"/>
        <v>0</v>
      </c>
      <c r="J16" s="25">
        <f t="shared" si="5"/>
        <v>0</v>
      </c>
      <c r="K16" s="25">
        <f t="shared" si="5"/>
        <v>4</v>
      </c>
      <c r="L16" s="25">
        <f t="shared" si="5"/>
        <v>7</v>
      </c>
      <c r="M16" s="25">
        <f t="shared" si="5"/>
        <v>5</v>
      </c>
      <c r="N16" s="25">
        <f t="shared" si="5"/>
        <v>0</v>
      </c>
      <c r="O16" s="25">
        <f t="shared" si="5"/>
        <v>0</v>
      </c>
      <c r="P16" s="25">
        <f t="shared" si="5"/>
        <v>0</v>
      </c>
      <c r="Q16" s="25">
        <f t="shared" si="5"/>
        <v>0</v>
      </c>
      <c r="R16" s="25">
        <f t="shared" si="5"/>
        <v>0</v>
      </c>
      <c r="S16" s="25">
        <f t="shared" si="5"/>
        <v>0</v>
      </c>
      <c r="T16" s="25">
        <f t="shared" si="5"/>
        <v>0</v>
      </c>
      <c r="U16" s="25">
        <f t="shared" si="5"/>
        <v>0</v>
      </c>
      <c r="V16" s="25">
        <f t="shared" si="5"/>
        <v>0</v>
      </c>
      <c r="W16" s="25">
        <f t="shared" si="3"/>
        <v>16</v>
      </c>
      <c r="X16" s="25">
        <f t="shared" ref="X16:AI16" si="6">SUM(X12:X15)</f>
        <v>3</v>
      </c>
      <c r="Y16" s="25">
        <f t="shared" si="6"/>
        <v>0</v>
      </c>
      <c r="Z16" s="25">
        <f t="shared" si="6"/>
        <v>1</v>
      </c>
      <c r="AA16" s="25">
        <f t="shared" si="6"/>
        <v>0</v>
      </c>
      <c r="AB16" s="25">
        <f t="shared" si="6"/>
        <v>0</v>
      </c>
      <c r="AC16" s="25">
        <f t="shared" si="6"/>
        <v>0</v>
      </c>
      <c r="AD16" s="25">
        <f t="shared" si="6"/>
        <v>0</v>
      </c>
      <c r="AE16" s="25">
        <f t="shared" si="6"/>
        <v>0</v>
      </c>
      <c r="AF16" s="25">
        <f t="shared" si="6"/>
        <v>0</v>
      </c>
      <c r="AG16" s="25">
        <f t="shared" si="6"/>
        <v>0</v>
      </c>
      <c r="AH16" s="25">
        <f t="shared" si="6"/>
        <v>0</v>
      </c>
      <c r="AI16" s="25">
        <f t="shared" si="6"/>
        <v>0</v>
      </c>
      <c r="AJ16" s="25">
        <f t="shared" si="4"/>
        <v>4</v>
      </c>
      <c r="AK16" s="25">
        <v>804</v>
      </c>
    </row>
    <row r="17" spans="1:37" ht="15" thickBot="1" x14ac:dyDescent="0.25">
      <c r="A17" s="49" t="s">
        <v>200</v>
      </c>
      <c r="B17" s="50" t="s">
        <v>201</v>
      </c>
      <c r="C17" s="195"/>
      <c r="D17" s="16"/>
      <c r="E17" s="18">
        <f>IFERROR(VLOOKUP(B17,[2]NUM12!$H$3:$K$156,3,FALSE),0)</f>
        <v>243</v>
      </c>
      <c r="F17" s="53">
        <f t="shared" ref="F17:F20" si="7">+E17+(K17+L17+M17+N17)-(X17+Y17+Z17+AA17)</f>
        <v>293</v>
      </c>
      <c r="G17" s="18"/>
      <c r="H17" s="70">
        <f t="shared" si="1"/>
        <v>0</v>
      </c>
      <c r="I17" s="88">
        <f t="shared" si="2"/>
        <v>0</v>
      </c>
      <c r="J17" s="75"/>
      <c r="K17" s="90">
        <f>IFERROR(VLOOKUP(B17,'[1]ACT NUM12'!$H$3:$L$127,2,FALSE),0)</f>
        <v>13</v>
      </c>
      <c r="L17" s="90">
        <f>IFERROR(VLOOKUP(B17,'[1]ACT NUM12'!$H$3:$L$127,3,FALSE),0)</f>
        <v>16</v>
      </c>
      <c r="M17" s="90">
        <f>IFERROR(VLOOKUP(B17,'[1]ACT NUM12'!$H$3:$L$127,4,FALSE),0)</f>
        <v>23</v>
      </c>
      <c r="N17" s="90"/>
      <c r="O17" s="90"/>
      <c r="P17" s="90"/>
      <c r="Q17" s="90"/>
      <c r="R17" s="90"/>
      <c r="S17" s="90"/>
      <c r="T17" s="91"/>
      <c r="U17" s="90"/>
      <c r="V17" s="89"/>
      <c r="W17" s="18">
        <f t="shared" ref="W17:W20" si="8">SUM(K17:V17)</f>
        <v>52</v>
      </c>
      <c r="X17" s="90">
        <f>IFERROR(VLOOKUP(B17,'[1]ACT NUM12'!$AA$3:$AE$98,2,FALSE),0)</f>
        <v>0</v>
      </c>
      <c r="Y17" s="90">
        <f>IFERROR(VLOOKUP(B17,'[1]ACT NUM12'!$AA$3:$AE$98,3,FALSE),0)</f>
        <v>1</v>
      </c>
      <c r="Z17" s="90">
        <f>IFERROR(VLOOKUP(B17,'[1]ACT NUM12'!$AA$3:$AE$98,4,FALSE),0)</f>
        <v>1</v>
      </c>
      <c r="AA17" s="90"/>
      <c r="AB17" s="90"/>
      <c r="AC17" s="90"/>
      <c r="AD17" s="90"/>
      <c r="AE17" s="90"/>
      <c r="AF17" s="90"/>
      <c r="AG17" s="90"/>
      <c r="AH17" s="90"/>
      <c r="AI17" s="90"/>
      <c r="AJ17" s="18">
        <f t="shared" si="4"/>
        <v>2</v>
      </c>
    </row>
    <row r="18" spans="1:37" ht="15" thickBot="1" x14ac:dyDescent="0.25">
      <c r="A18" s="49" t="s">
        <v>200</v>
      </c>
      <c r="B18" s="50" t="s">
        <v>202</v>
      </c>
      <c r="C18" s="195"/>
      <c r="D18" s="16"/>
      <c r="E18" s="18">
        <f>IFERROR(VLOOKUP(B18,[2]NUM12!$H$3:$K$156,3,FALSE),0)</f>
        <v>0</v>
      </c>
      <c r="F18" s="53">
        <f t="shared" si="7"/>
        <v>6</v>
      </c>
      <c r="G18" s="18"/>
      <c r="H18" s="70">
        <f t="shared" si="1"/>
        <v>0</v>
      </c>
      <c r="I18" s="88">
        <f t="shared" si="2"/>
        <v>0</v>
      </c>
      <c r="J18" s="75"/>
      <c r="K18" s="90">
        <f>IFERROR(VLOOKUP(B18,'[1]ACT NUM12'!$H$3:$L$127,2,FALSE),0)</f>
        <v>3</v>
      </c>
      <c r="L18" s="90">
        <f>IFERROR(VLOOKUP(B18,'[1]ACT NUM12'!$H$3:$L$127,3,FALSE),0)</f>
        <v>1</v>
      </c>
      <c r="M18" s="90">
        <f>IFERROR(VLOOKUP(B18,'[1]ACT NUM12'!$H$3:$L$127,4,FALSE),0)</f>
        <v>2</v>
      </c>
      <c r="N18" s="90"/>
      <c r="O18" s="90"/>
      <c r="P18" s="90"/>
      <c r="Q18" s="90"/>
      <c r="R18" s="90"/>
      <c r="S18" s="90"/>
      <c r="T18" s="91"/>
      <c r="U18" s="90"/>
      <c r="V18" s="89"/>
      <c r="W18" s="18">
        <f t="shared" si="8"/>
        <v>6</v>
      </c>
      <c r="X18" s="90">
        <f>IFERROR(VLOOKUP(B18,'[1]ACT NUM12'!$AA$3:$AE$98,2,FALSE),0)</f>
        <v>0</v>
      </c>
      <c r="Y18" s="90">
        <f>IFERROR(VLOOKUP(B18,'[1]ACT NUM12'!$AA$3:$AE$98,3,FALSE),0)</f>
        <v>0</v>
      </c>
      <c r="Z18" s="90">
        <f>IFERROR(VLOOKUP(B18,'[1]ACT NUM12'!$AA$3:$AE$98,4,FALSE),0)</f>
        <v>0</v>
      </c>
      <c r="AA18" s="90"/>
      <c r="AB18" s="90"/>
      <c r="AC18" s="90"/>
      <c r="AD18" s="90"/>
      <c r="AE18" s="90"/>
      <c r="AF18" s="90"/>
      <c r="AG18" s="90"/>
      <c r="AH18" s="90"/>
      <c r="AI18" s="90"/>
      <c r="AJ18" s="18">
        <f t="shared" si="4"/>
        <v>0</v>
      </c>
    </row>
    <row r="19" spans="1:37" ht="15" thickBot="1" x14ac:dyDescent="0.25">
      <c r="A19" s="49" t="s">
        <v>200</v>
      </c>
      <c r="B19" s="50" t="s">
        <v>203</v>
      </c>
      <c r="C19" s="195"/>
      <c r="D19" s="16"/>
      <c r="E19" s="18">
        <f>IFERROR(VLOOKUP(B19,[2]NUM12!$H$3:$K$156,3,FALSE),0)</f>
        <v>0</v>
      </c>
      <c r="F19" s="53">
        <f t="shared" si="7"/>
        <v>4</v>
      </c>
      <c r="G19" s="18"/>
      <c r="H19" s="70">
        <f t="shared" si="1"/>
        <v>0</v>
      </c>
      <c r="I19" s="88">
        <f t="shared" si="2"/>
        <v>0</v>
      </c>
      <c r="J19" s="75"/>
      <c r="K19" s="90">
        <f>IFERROR(VLOOKUP(B19,'[1]ACT NUM12'!$H$3:$L$127,2,FALSE),0)</f>
        <v>4</v>
      </c>
      <c r="L19" s="90">
        <f>IFERROR(VLOOKUP(B19,'[1]ACT NUM12'!$H$3:$L$127,3,FALSE),0)</f>
        <v>0</v>
      </c>
      <c r="M19" s="90">
        <f>IFERROR(VLOOKUP(B19,'[1]ACT NUM12'!$H$3:$L$127,4,FALSE),0)</f>
        <v>0</v>
      </c>
      <c r="N19" s="90"/>
      <c r="O19" s="90"/>
      <c r="P19" s="90"/>
      <c r="Q19" s="90"/>
      <c r="R19" s="90"/>
      <c r="S19" s="90"/>
      <c r="T19" s="91"/>
      <c r="U19" s="90"/>
      <c r="V19" s="89"/>
      <c r="W19" s="18">
        <f t="shared" si="8"/>
        <v>4</v>
      </c>
      <c r="X19" s="90">
        <f>IFERROR(VLOOKUP(B19,'[1]ACT NUM12'!$AA$3:$AE$98,2,FALSE),0)</f>
        <v>0</v>
      </c>
      <c r="Y19" s="90">
        <f>IFERROR(VLOOKUP(B19,'[1]ACT NUM12'!$AA$3:$AE$98,3,FALSE),0)</f>
        <v>0</v>
      </c>
      <c r="Z19" s="90">
        <f>IFERROR(VLOOKUP(B19,'[1]ACT NUM12'!$AA$3:$AE$98,4,FALSE),0)</f>
        <v>0</v>
      </c>
      <c r="AA19" s="90"/>
      <c r="AB19" s="90"/>
      <c r="AC19" s="90"/>
      <c r="AD19" s="90"/>
      <c r="AE19" s="90"/>
      <c r="AF19" s="90"/>
      <c r="AG19" s="90"/>
      <c r="AH19" s="90"/>
      <c r="AI19" s="90"/>
      <c r="AJ19" s="18">
        <f t="shared" si="4"/>
        <v>0</v>
      </c>
    </row>
    <row r="20" spans="1:37" ht="15" thickBot="1" x14ac:dyDescent="0.25">
      <c r="A20" s="49" t="s">
        <v>200</v>
      </c>
      <c r="B20" s="50" t="s">
        <v>204</v>
      </c>
      <c r="C20" s="195"/>
      <c r="D20" s="16"/>
      <c r="E20" s="18">
        <f>IFERROR(VLOOKUP(B20,[2]NUM12!$H$3:$K$156,3,FALSE),0)</f>
        <v>0</v>
      </c>
      <c r="F20" s="53">
        <f t="shared" si="7"/>
        <v>12</v>
      </c>
      <c r="G20" s="18"/>
      <c r="H20" s="70">
        <f t="shared" si="1"/>
        <v>0</v>
      </c>
      <c r="I20" s="88">
        <f t="shared" si="2"/>
        <v>0</v>
      </c>
      <c r="J20" s="75"/>
      <c r="K20" s="90">
        <f>IFERROR(VLOOKUP(B20,'[1]ACT NUM12'!$H$3:$L$127,2,FALSE),0)</f>
        <v>3</v>
      </c>
      <c r="L20" s="90">
        <f>IFERROR(VLOOKUP(B20,'[1]ACT NUM12'!$H$3:$L$127,3,FALSE),0)</f>
        <v>4</v>
      </c>
      <c r="M20" s="90">
        <f>IFERROR(VLOOKUP(B20,'[1]ACT NUM12'!$H$3:$L$127,4,FALSE),0)</f>
        <v>5</v>
      </c>
      <c r="N20" s="90"/>
      <c r="O20" s="90"/>
      <c r="P20" s="90"/>
      <c r="Q20" s="90"/>
      <c r="R20" s="90"/>
      <c r="S20" s="90"/>
      <c r="T20" s="91"/>
      <c r="U20" s="90"/>
      <c r="V20" s="89"/>
      <c r="W20" s="18">
        <f t="shared" si="8"/>
        <v>12</v>
      </c>
      <c r="X20" s="90">
        <f>IFERROR(VLOOKUP(B20,'[1]ACT NUM12'!$AA$3:$AE$98,2,FALSE),0)</f>
        <v>0</v>
      </c>
      <c r="Y20" s="90">
        <f>IFERROR(VLOOKUP(B20,'[1]ACT NUM12'!$AA$3:$AE$98,3,FALSE),0)</f>
        <v>0</v>
      </c>
      <c r="Z20" s="90">
        <f>IFERROR(VLOOKUP(B20,'[1]ACT NUM12'!$AA$3:$AE$98,4,FALSE),0)</f>
        <v>0</v>
      </c>
      <c r="AA20" s="90"/>
      <c r="AB20" s="90"/>
      <c r="AC20" s="90"/>
      <c r="AD20" s="90"/>
      <c r="AE20" s="90"/>
      <c r="AF20" s="90"/>
      <c r="AG20" s="90"/>
      <c r="AH20" s="90"/>
      <c r="AI20" s="90"/>
      <c r="AJ20" s="18">
        <f t="shared" si="4"/>
        <v>0</v>
      </c>
    </row>
    <row r="21" spans="1:37" ht="15" customHeight="1" thickBot="1" x14ac:dyDescent="0.25">
      <c r="A21" s="221" t="s">
        <v>205</v>
      </c>
      <c r="B21" s="222"/>
      <c r="C21" s="22">
        <f>+D21/Metas!R6</f>
        <v>0.99993827541509794</v>
      </c>
      <c r="D21" s="22">
        <f>E21/AK21</f>
        <v>0.25498426023084997</v>
      </c>
      <c r="E21" s="25">
        <f>SUM(E17:E20)</f>
        <v>243</v>
      </c>
      <c r="F21" s="25">
        <f t="shared" ref="F21:AJ21" si="9">SUM(F17:F20)</f>
        <v>315</v>
      </c>
      <c r="G21" s="25">
        <f t="shared" si="9"/>
        <v>0</v>
      </c>
      <c r="H21" s="25">
        <f t="shared" si="9"/>
        <v>0</v>
      </c>
      <c r="I21" s="25">
        <f t="shared" si="9"/>
        <v>0</v>
      </c>
      <c r="J21" s="25">
        <f t="shared" si="9"/>
        <v>0</v>
      </c>
      <c r="K21" s="25">
        <f t="shared" si="9"/>
        <v>23</v>
      </c>
      <c r="L21" s="25">
        <f t="shared" si="9"/>
        <v>21</v>
      </c>
      <c r="M21" s="25">
        <f t="shared" si="9"/>
        <v>30</v>
      </c>
      <c r="N21" s="25">
        <f t="shared" si="9"/>
        <v>0</v>
      </c>
      <c r="O21" s="25">
        <f t="shared" si="9"/>
        <v>0</v>
      </c>
      <c r="P21" s="25">
        <f t="shared" si="9"/>
        <v>0</v>
      </c>
      <c r="Q21" s="25">
        <f t="shared" si="9"/>
        <v>0</v>
      </c>
      <c r="R21" s="25">
        <f t="shared" si="9"/>
        <v>0</v>
      </c>
      <c r="S21" s="25">
        <f t="shared" si="9"/>
        <v>0</v>
      </c>
      <c r="T21" s="25">
        <f t="shared" si="9"/>
        <v>0</v>
      </c>
      <c r="U21" s="25">
        <f t="shared" si="9"/>
        <v>0</v>
      </c>
      <c r="V21" s="25">
        <f t="shared" si="9"/>
        <v>0</v>
      </c>
      <c r="W21" s="25">
        <f t="shared" si="9"/>
        <v>74</v>
      </c>
      <c r="X21" s="25">
        <f t="shared" si="9"/>
        <v>0</v>
      </c>
      <c r="Y21" s="25">
        <f t="shared" si="9"/>
        <v>1</v>
      </c>
      <c r="Z21" s="25">
        <f t="shared" si="9"/>
        <v>1</v>
      </c>
      <c r="AA21" s="25">
        <f t="shared" si="9"/>
        <v>0</v>
      </c>
      <c r="AB21" s="25">
        <f t="shared" si="9"/>
        <v>0</v>
      </c>
      <c r="AC21" s="25">
        <f t="shared" si="9"/>
        <v>0</v>
      </c>
      <c r="AD21" s="25">
        <f t="shared" si="9"/>
        <v>0</v>
      </c>
      <c r="AE21" s="25">
        <f t="shared" si="9"/>
        <v>0</v>
      </c>
      <c r="AF21" s="25">
        <f t="shared" si="9"/>
        <v>0</v>
      </c>
      <c r="AG21" s="25">
        <f t="shared" si="9"/>
        <v>0</v>
      </c>
      <c r="AH21" s="25">
        <f t="shared" si="9"/>
        <v>0</v>
      </c>
      <c r="AI21" s="25">
        <f t="shared" si="9"/>
        <v>0</v>
      </c>
      <c r="AJ21" s="25">
        <f t="shared" si="9"/>
        <v>2</v>
      </c>
      <c r="AK21" s="25">
        <v>953</v>
      </c>
    </row>
    <row r="22" spans="1:37" s="142" customFormat="1" x14ac:dyDescent="0.2">
      <c r="B22" s="29" t="s">
        <v>193</v>
      </c>
      <c r="C22" s="30"/>
      <c r="D22" s="149"/>
      <c r="E22" s="144">
        <f>+E16+E21</f>
        <v>475</v>
      </c>
      <c r="F22" s="144">
        <f t="shared" ref="F22:AJ22" si="10">+F16+F21</f>
        <v>559</v>
      </c>
      <c r="G22" s="144">
        <f t="shared" si="10"/>
        <v>0</v>
      </c>
      <c r="H22" s="144">
        <f t="shared" si="10"/>
        <v>0</v>
      </c>
      <c r="I22" s="144">
        <f t="shared" si="10"/>
        <v>0</v>
      </c>
      <c r="J22" s="144">
        <f t="shared" si="10"/>
        <v>0</v>
      </c>
      <c r="K22" s="144">
        <f t="shared" si="10"/>
        <v>27</v>
      </c>
      <c r="L22" s="144">
        <f t="shared" si="10"/>
        <v>28</v>
      </c>
      <c r="M22" s="144">
        <f t="shared" si="10"/>
        <v>35</v>
      </c>
      <c r="N22" s="144">
        <f t="shared" si="10"/>
        <v>0</v>
      </c>
      <c r="O22" s="144">
        <f t="shared" si="10"/>
        <v>0</v>
      </c>
      <c r="P22" s="144">
        <f t="shared" si="10"/>
        <v>0</v>
      </c>
      <c r="Q22" s="144">
        <f t="shared" si="10"/>
        <v>0</v>
      </c>
      <c r="R22" s="144">
        <f t="shared" si="10"/>
        <v>0</v>
      </c>
      <c r="S22" s="144">
        <f t="shared" si="10"/>
        <v>0</v>
      </c>
      <c r="T22" s="144">
        <f t="shared" si="10"/>
        <v>0</v>
      </c>
      <c r="U22" s="144">
        <f t="shared" si="10"/>
        <v>0</v>
      </c>
      <c r="V22" s="144">
        <f t="shared" si="10"/>
        <v>0</v>
      </c>
      <c r="W22" s="144">
        <f t="shared" si="10"/>
        <v>90</v>
      </c>
      <c r="X22" s="144">
        <f t="shared" si="10"/>
        <v>3</v>
      </c>
      <c r="Y22" s="144">
        <f t="shared" si="10"/>
        <v>1</v>
      </c>
      <c r="Z22" s="144">
        <f t="shared" si="10"/>
        <v>2</v>
      </c>
      <c r="AA22" s="144">
        <f t="shared" si="10"/>
        <v>0</v>
      </c>
      <c r="AB22" s="144">
        <f t="shared" si="10"/>
        <v>0</v>
      </c>
      <c r="AC22" s="144">
        <f t="shared" si="10"/>
        <v>0</v>
      </c>
      <c r="AD22" s="144">
        <f t="shared" si="10"/>
        <v>0</v>
      </c>
      <c r="AE22" s="144">
        <f t="shared" si="10"/>
        <v>0</v>
      </c>
      <c r="AF22" s="144">
        <f t="shared" si="10"/>
        <v>0</v>
      </c>
      <c r="AG22" s="144">
        <f t="shared" si="10"/>
        <v>0</v>
      </c>
      <c r="AH22" s="144">
        <f t="shared" si="10"/>
        <v>0</v>
      </c>
      <c r="AI22" s="144">
        <f t="shared" si="10"/>
        <v>0</v>
      </c>
      <c r="AJ22" s="144">
        <f t="shared" si="10"/>
        <v>6</v>
      </c>
      <c r="AK22" s="144">
        <f>+AK16+AK21</f>
        <v>1757</v>
      </c>
    </row>
    <row r="23" spans="1:37" x14ac:dyDescent="0.2">
      <c r="C23" s="33"/>
      <c r="D23" s="33"/>
    </row>
  </sheetData>
  <mergeCells count="13">
    <mergeCell ref="AK10:AK11"/>
    <mergeCell ref="A16:B16"/>
    <mergeCell ref="A21:B21"/>
    <mergeCell ref="A1:A10"/>
    <mergeCell ref="B1:B10"/>
    <mergeCell ref="C1:C11"/>
    <mergeCell ref="D1:D11"/>
    <mergeCell ref="E1:AK1"/>
    <mergeCell ref="E2:AJ9"/>
    <mergeCell ref="AK2:AK9"/>
    <mergeCell ref="E10:J10"/>
    <mergeCell ref="K10:W10"/>
    <mergeCell ref="X10:AJ10"/>
  </mergeCells>
  <pageMargins left="0.7" right="0.7" top="0.75" bottom="0.75" header="0.3" footer="0.3"/>
  <pageSetup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23"/>
  <sheetViews>
    <sheetView zoomScale="80" zoomScaleNormal="80" workbookViewId="0">
      <pane xSplit="2" ySplit="11" topLeftCell="C12" activePane="bottomRight" state="frozen"/>
      <selection activeCell="E27" sqref="E27"/>
      <selection pane="topRight" activeCell="E27" sqref="E27"/>
      <selection pane="bottomLeft" activeCell="E27" sqref="E27"/>
      <selection pane="bottomRight" activeCell="C12" sqref="C12"/>
    </sheetView>
  </sheetViews>
  <sheetFormatPr baseColWidth="10" defaultRowHeight="14.25" x14ac:dyDescent="0.2"/>
  <cols>
    <col min="1" max="1" width="20.28515625" style="15" bestFit="1" customWidth="1"/>
    <col min="2" max="2" width="36.7109375" style="15" bestFit="1" customWidth="1"/>
    <col min="3" max="3" width="14.42578125" style="19" customWidth="1"/>
    <col min="4" max="4" width="11.28515625" style="19" bestFit="1" customWidth="1"/>
    <col min="5" max="5" width="11.140625" style="35" bestFit="1" customWidth="1"/>
    <col min="6" max="6" width="10.42578125" style="35" customWidth="1"/>
    <col min="7" max="7" width="10.85546875" style="35" customWidth="1"/>
    <col min="8" max="8" width="11.140625" style="35" bestFit="1" customWidth="1"/>
    <col min="9" max="9" width="11" style="35" customWidth="1"/>
    <col min="10" max="10" width="11.140625" style="35" customWidth="1"/>
    <col min="11" max="11" width="7.42578125" style="35" bestFit="1" customWidth="1"/>
    <col min="12" max="12" width="9.85546875" style="35" bestFit="1" customWidth="1"/>
    <col min="13" max="17" width="7.5703125" style="35" customWidth="1"/>
    <col min="18" max="18" width="8.42578125" style="35" customWidth="1"/>
    <col min="19" max="19" width="8.140625" style="35" bestFit="1" customWidth="1"/>
    <col min="20" max="20" width="9" style="35" customWidth="1"/>
    <col min="21" max="21" width="8.42578125" style="35" customWidth="1"/>
    <col min="22" max="22" width="8.140625" style="35" bestFit="1" customWidth="1"/>
    <col min="23" max="24" width="9.7109375" style="35" customWidth="1"/>
    <col min="25" max="25" width="9.85546875" style="35" bestFit="1" customWidth="1"/>
    <col min="26" max="26" width="7.7109375" style="35" bestFit="1" customWidth="1"/>
    <col min="27" max="27" width="6.5703125" style="35" bestFit="1" customWidth="1"/>
    <col min="28" max="28" width="6.7109375" style="35" bestFit="1" customWidth="1"/>
    <col min="29" max="29" width="7.5703125" style="35" customWidth="1"/>
    <col min="30" max="30" width="8.5703125" style="35" customWidth="1"/>
    <col min="31" max="31" width="8" style="35" customWidth="1"/>
    <col min="32" max="32" width="8.5703125" style="35" bestFit="1" customWidth="1"/>
    <col min="33" max="33" width="8.7109375" style="35" bestFit="1" customWidth="1"/>
    <col min="34" max="34" width="8.5703125" style="35" customWidth="1"/>
    <col min="35" max="35" width="8.140625" style="35" bestFit="1" customWidth="1"/>
    <col min="36" max="36" width="7.28515625" style="35" customWidth="1"/>
    <col min="37" max="37" width="23.7109375" style="35" customWidth="1"/>
    <col min="38" max="16384" width="11.42578125" style="19"/>
  </cols>
  <sheetData>
    <row r="1" spans="1:37" s="176" customFormat="1" ht="73.5" customHeight="1" thickTop="1" thickBot="1" x14ac:dyDescent="0.25">
      <c r="A1" s="244" t="s">
        <v>0</v>
      </c>
      <c r="B1" s="247" t="s">
        <v>61</v>
      </c>
      <c r="C1" s="247" t="s">
        <v>62</v>
      </c>
      <c r="D1" s="251" t="s">
        <v>63</v>
      </c>
      <c r="E1" s="338" t="s">
        <v>216</v>
      </c>
      <c r="F1" s="339"/>
      <c r="G1" s="339"/>
      <c r="H1" s="339"/>
      <c r="I1" s="339"/>
      <c r="J1" s="339"/>
      <c r="K1" s="339"/>
      <c r="L1" s="339"/>
      <c r="M1" s="339"/>
      <c r="N1" s="339"/>
      <c r="O1" s="339"/>
      <c r="P1" s="339"/>
      <c r="Q1" s="339"/>
      <c r="R1" s="339"/>
      <c r="S1" s="339"/>
      <c r="T1" s="339"/>
      <c r="U1" s="339"/>
      <c r="V1" s="339"/>
      <c r="W1" s="339"/>
      <c r="X1" s="339"/>
      <c r="Y1" s="339"/>
      <c r="Z1" s="339"/>
      <c r="AA1" s="339"/>
      <c r="AB1" s="339"/>
      <c r="AC1" s="339"/>
      <c r="AD1" s="339"/>
      <c r="AE1" s="339"/>
      <c r="AF1" s="339"/>
      <c r="AG1" s="339"/>
      <c r="AH1" s="339"/>
      <c r="AI1" s="339"/>
      <c r="AJ1" s="339"/>
      <c r="AK1" s="340"/>
    </row>
    <row r="2" spans="1:37" s="176" customFormat="1" ht="15" customHeight="1" thickTop="1" x14ac:dyDescent="0.2">
      <c r="A2" s="245"/>
      <c r="B2" s="248"/>
      <c r="C2" s="250"/>
      <c r="D2" s="252"/>
      <c r="E2" s="320" t="s">
        <v>65</v>
      </c>
      <c r="F2" s="321"/>
      <c r="G2" s="321"/>
      <c r="H2" s="321"/>
      <c r="I2" s="321"/>
      <c r="J2" s="321"/>
      <c r="K2" s="321"/>
      <c r="L2" s="321"/>
      <c r="M2" s="321"/>
      <c r="N2" s="321"/>
      <c r="O2" s="321"/>
      <c r="P2" s="321"/>
      <c r="Q2" s="321"/>
      <c r="R2" s="321"/>
      <c r="S2" s="321"/>
      <c r="T2" s="321"/>
      <c r="U2" s="321"/>
      <c r="V2" s="321"/>
      <c r="W2" s="321"/>
      <c r="X2" s="321"/>
      <c r="Y2" s="321"/>
      <c r="Z2" s="321"/>
      <c r="AA2" s="321"/>
      <c r="AB2" s="321"/>
      <c r="AC2" s="321"/>
      <c r="AD2" s="321"/>
      <c r="AE2" s="321"/>
      <c r="AF2" s="321"/>
      <c r="AG2" s="321"/>
      <c r="AH2" s="321"/>
      <c r="AI2" s="321"/>
      <c r="AJ2" s="322"/>
      <c r="AK2" s="332" t="s">
        <v>66</v>
      </c>
    </row>
    <row r="3" spans="1:37" s="176" customFormat="1" ht="15" customHeight="1" x14ac:dyDescent="0.2">
      <c r="A3" s="245"/>
      <c r="B3" s="248"/>
      <c r="C3" s="250"/>
      <c r="D3" s="252"/>
      <c r="E3" s="323"/>
      <c r="F3" s="259"/>
      <c r="G3" s="259"/>
      <c r="H3" s="259"/>
      <c r="I3" s="259"/>
      <c r="J3" s="259"/>
      <c r="K3" s="259"/>
      <c r="L3" s="259"/>
      <c r="M3" s="259"/>
      <c r="N3" s="259"/>
      <c r="O3" s="259"/>
      <c r="P3" s="259"/>
      <c r="Q3" s="259"/>
      <c r="R3" s="259"/>
      <c r="S3" s="259"/>
      <c r="T3" s="259"/>
      <c r="U3" s="259"/>
      <c r="V3" s="259"/>
      <c r="W3" s="259"/>
      <c r="X3" s="259"/>
      <c r="Y3" s="259"/>
      <c r="Z3" s="259"/>
      <c r="AA3" s="259"/>
      <c r="AB3" s="259"/>
      <c r="AC3" s="259"/>
      <c r="AD3" s="259"/>
      <c r="AE3" s="259"/>
      <c r="AF3" s="259"/>
      <c r="AG3" s="259"/>
      <c r="AH3" s="259"/>
      <c r="AI3" s="259"/>
      <c r="AJ3" s="324"/>
      <c r="AK3" s="337"/>
    </row>
    <row r="4" spans="1:37" s="176" customFormat="1" ht="15" customHeight="1" x14ac:dyDescent="0.2">
      <c r="A4" s="245"/>
      <c r="B4" s="248"/>
      <c r="C4" s="250"/>
      <c r="D4" s="252"/>
      <c r="E4" s="323"/>
      <c r="F4" s="259"/>
      <c r="G4" s="259"/>
      <c r="H4" s="259"/>
      <c r="I4" s="259"/>
      <c r="J4" s="259"/>
      <c r="K4" s="259"/>
      <c r="L4" s="259"/>
      <c r="M4" s="259"/>
      <c r="N4" s="259"/>
      <c r="O4" s="259"/>
      <c r="P4" s="259"/>
      <c r="Q4" s="259"/>
      <c r="R4" s="259"/>
      <c r="S4" s="259"/>
      <c r="T4" s="259"/>
      <c r="U4" s="259"/>
      <c r="V4" s="259"/>
      <c r="W4" s="259"/>
      <c r="X4" s="259"/>
      <c r="Y4" s="259"/>
      <c r="Z4" s="259"/>
      <c r="AA4" s="259"/>
      <c r="AB4" s="259"/>
      <c r="AC4" s="259"/>
      <c r="AD4" s="259"/>
      <c r="AE4" s="259"/>
      <c r="AF4" s="259"/>
      <c r="AG4" s="259"/>
      <c r="AH4" s="259"/>
      <c r="AI4" s="259"/>
      <c r="AJ4" s="324"/>
      <c r="AK4" s="337"/>
    </row>
    <row r="5" spans="1:37" s="176" customFormat="1" ht="15" customHeight="1" x14ac:dyDescent="0.2">
      <c r="A5" s="245"/>
      <c r="B5" s="248"/>
      <c r="C5" s="250"/>
      <c r="D5" s="252"/>
      <c r="E5" s="323"/>
      <c r="F5" s="259"/>
      <c r="G5" s="259"/>
      <c r="H5" s="259"/>
      <c r="I5" s="259"/>
      <c r="J5" s="259"/>
      <c r="K5" s="259"/>
      <c r="L5" s="259"/>
      <c r="M5" s="259"/>
      <c r="N5" s="259"/>
      <c r="O5" s="259"/>
      <c r="P5" s="259"/>
      <c r="Q5" s="259"/>
      <c r="R5" s="259"/>
      <c r="S5" s="259"/>
      <c r="T5" s="259"/>
      <c r="U5" s="259"/>
      <c r="V5" s="259"/>
      <c r="W5" s="259"/>
      <c r="X5" s="259"/>
      <c r="Y5" s="259"/>
      <c r="Z5" s="259"/>
      <c r="AA5" s="259"/>
      <c r="AB5" s="259"/>
      <c r="AC5" s="259"/>
      <c r="AD5" s="259"/>
      <c r="AE5" s="259"/>
      <c r="AF5" s="259"/>
      <c r="AG5" s="259"/>
      <c r="AH5" s="259"/>
      <c r="AI5" s="259"/>
      <c r="AJ5" s="324"/>
      <c r="AK5" s="337"/>
    </row>
    <row r="6" spans="1:37" s="176" customFormat="1" ht="15" customHeight="1" x14ac:dyDescent="0.2">
      <c r="A6" s="245"/>
      <c r="B6" s="248"/>
      <c r="C6" s="250"/>
      <c r="D6" s="252"/>
      <c r="E6" s="323"/>
      <c r="F6" s="259"/>
      <c r="G6" s="259"/>
      <c r="H6" s="259"/>
      <c r="I6" s="259"/>
      <c r="J6" s="259"/>
      <c r="K6" s="259"/>
      <c r="L6" s="259"/>
      <c r="M6" s="259"/>
      <c r="N6" s="259"/>
      <c r="O6" s="259"/>
      <c r="P6" s="259"/>
      <c r="Q6" s="259"/>
      <c r="R6" s="259"/>
      <c r="S6" s="259"/>
      <c r="T6" s="259"/>
      <c r="U6" s="259"/>
      <c r="V6" s="259"/>
      <c r="W6" s="259"/>
      <c r="X6" s="259"/>
      <c r="Y6" s="259"/>
      <c r="Z6" s="259"/>
      <c r="AA6" s="259"/>
      <c r="AB6" s="259"/>
      <c r="AC6" s="259"/>
      <c r="AD6" s="259"/>
      <c r="AE6" s="259"/>
      <c r="AF6" s="259"/>
      <c r="AG6" s="259"/>
      <c r="AH6" s="259"/>
      <c r="AI6" s="259"/>
      <c r="AJ6" s="324"/>
      <c r="AK6" s="337"/>
    </row>
    <row r="7" spans="1:37" s="176" customFormat="1" ht="15" customHeight="1" x14ac:dyDescent="0.2">
      <c r="A7" s="245"/>
      <c r="B7" s="248"/>
      <c r="C7" s="250"/>
      <c r="D7" s="252"/>
      <c r="E7" s="323"/>
      <c r="F7" s="259"/>
      <c r="G7" s="259"/>
      <c r="H7" s="259"/>
      <c r="I7" s="259"/>
      <c r="J7" s="259"/>
      <c r="K7" s="259"/>
      <c r="L7" s="259"/>
      <c r="M7" s="259"/>
      <c r="N7" s="259"/>
      <c r="O7" s="259"/>
      <c r="P7" s="259"/>
      <c r="Q7" s="259"/>
      <c r="R7" s="259"/>
      <c r="S7" s="259"/>
      <c r="T7" s="259"/>
      <c r="U7" s="259"/>
      <c r="V7" s="259"/>
      <c r="W7" s="259"/>
      <c r="X7" s="259"/>
      <c r="Y7" s="259"/>
      <c r="Z7" s="259"/>
      <c r="AA7" s="259"/>
      <c r="AB7" s="259"/>
      <c r="AC7" s="259"/>
      <c r="AD7" s="259"/>
      <c r="AE7" s="259"/>
      <c r="AF7" s="259"/>
      <c r="AG7" s="259"/>
      <c r="AH7" s="259"/>
      <c r="AI7" s="259"/>
      <c r="AJ7" s="324"/>
      <c r="AK7" s="337"/>
    </row>
    <row r="8" spans="1:37" s="176" customFormat="1" ht="15" customHeight="1" x14ac:dyDescent="0.2">
      <c r="A8" s="245"/>
      <c r="B8" s="248"/>
      <c r="C8" s="250"/>
      <c r="D8" s="252"/>
      <c r="E8" s="323"/>
      <c r="F8" s="259"/>
      <c r="G8" s="259"/>
      <c r="H8" s="259"/>
      <c r="I8" s="259"/>
      <c r="J8" s="259"/>
      <c r="K8" s="259"/>
      <c r="L8" s="259"/>
      <c r="M8" s="259"/>
      <c r="N8" s="259"/>
      <c r="O8" s="259"/>
      <c r="P8" s="259"/>
      <c r="Q8" s="259"/>
      <c r="R8" s="259"/>
      <c r="S8" s="259"/>
      <c r="T8" s="259"/>
      <c r="U8" s="259"/>
      <c r="V8" s="259"/>
      <c r="W8" s="259"/>
      <c r="X8" s="259"/>
      <c r="Y8" s="259"/>
      <c r="Z8" s="259"/>
      <c r="AA8" s="259"/>
      <c r="AB8" s="259"/>
      <c r="AC8" s="259"/>
      <c r="AD8" s="259"/>
      <c r="AE8" s="259"/>
      <c r="AF8" s="259"/>
      <c r="AG8" s="259"/>
      <c r="AH8" s="259"/>
      <c r="AI8" s="259"/>
      <c r="AJ8" s="324"/>
      <c r="AK8" s="337"/>
    </row>
    <row r="9" spans="1:37" s="176" customFormat="1" ht="15.75" customHeight="1" thickBot="1" x14ac:dyDescent="0.25">
      <c r="A9" s="245"/>
      <c r="B9" s="248"/>
      <c r="C9" s="250"/>
      <c r="D9" s="252"/>
      <c r="E9" s="325"/>
      <c r="F9" s="326"/>
      <c r="G9" s="326"/>
      <c r="H9" s="326"/>
      <c r="I9" s="326"/>
      <c r="J9" s="326"/>
      <c r="K9" s="326"/>
      <c r="L9" s="326"/>
      <c r="M9" s="326"/>
      <c r="N9" s="326"/>
      <c r="O9" s="326"/>
      <c r="P9" s="326"/>
      <c r="Q9" s="326"/>
      <c r="R9" s="326"/>
      <c r="S9" s="326"/>
      <c r="T9" s="326"/>
      <c r="U9" s="326"/>
      <c r="V9" s="326"/>
      <c r="W9" s="326"/>
      <c r="X9" s="326"/>
      <c r="Y9" s="326"/>
      <c r="Z9" s="326"/>
      <c r="AA9" s="326"/>
      <c r="AB9" s="326"/>
      <c r="AC9" s="326"/>
      <c r="AD9" s="326"/>
      <c r="AE9" s="326"/>
      <c r="AF9" s="326"/>
      <c r="AG9" s="326"/>
      <c r="AH9" s="326"/>
      <c r="AI9" s="326"/>
      <c r="AJ9" s="327"/>
      <c r="AK9" s="333"/>
    </row>
    <row r="10" spans="1:37" s="176" customFormat="1" ht="57.75" customHeight="1" thickTop="1" thickBot="1" x14ac:dyDescent="0.25">
      <c r="A10" s="246"/>
      <c r="B10" s="249"/>
      <c r="C10" s="250"/>
      <c r="D10" s="253"/>
      <c r="E10" s="328" t="s">
        <v>120</v>
      </c>
      <c r="F10" s="329"/>
      <c r="G10" s="329"/>
      <c r="H10" s="329"/>
      <c r="I10" s="329"/>
      <c r="J10" s="330"/>
      <c r="K10" s="265" t="s">
        <v>121</v>
      </c>
      <c r="L10" s="265"/>
      <c r="M10" s="265"/>
      <c r="N10" s="265"/>
      <c r="O10" s="265"/>
      <c r="P10" s="265"/>
      <c r="Q10" s="265"/>
      <c r="R10" s="265"/>
      <c r="S10" s="265"/>
      <c r="T10" s="265"/>
      <c r="U10" s="265"/>
      <c r="V10" s="265"/>
      <c r="W10" s="265"/>
      <c r="X10" s="266" t="s">
        <v>122</v>
      </c>
      <c r="Y10" s="265"/>
      <c r="Z10" s="265"/>
      <c r="AA10" s="265"/>
      <c r="AB10" s="265"/>
      <c r="AC10" s="265"/>
      <c r="AD10" s="265"/>
      <c r="AE10" s="265"/>
      <c r="AF10" s="265"/>
      <c r="AG10" s="265"/>
      <c r="AH10" s="265"/>
      <c r="AI10" s="265"/>
      <c r="AJ10" s="265"/>
      <c r="AK10" s="337" t="s">
        <v>123</v>
      </c>
    </row>
    <row r="11" spans="1:37" s="176" customFormat="1" ht="33" thickBot="1" x14ac:dyDescent="0.25">
      <c r="A11" s="177"/>
      <c r="B11" s="177"/>
      <c r="C11" s="249"/>
      <c r="D11" s="178" t="s">
        <v>68</v>
      </c>
      <c r="E11" s="179" t="s">
        <v>223</v>
      </c>
      <c r="F11" s="180" t="s">
        <v>99</v>
      </c>
      <c r="G11" s="179" t="s">
        <v>69</v>
      </c>
      <c r="H11" s="180" t="s">
        <v>112</v>
      </c>
      <c r="I11" s="180" t="s">
        <v>101</v>
      </c>
      <c r="J11" s="180" t="s">
        <v>70</v>
      </c>
      <c r="K11" s="179" t="s">
        <v>74</v>
      </c>
      <c r="L11" s="179" t="s">
        <v>75</v>
      </c>
      <c r="M11" s="179" t="s">
        <v>76</v>
      </c>
      <c r="N11" s="179" t="s">
        <v>77</v>
      </c>
      <c r="O11" s="179" t="s">
        <v>78</v>
      </c>
      <c r="P11" s="179" t="s">
        <v>79</v>
      </c>
      <c r="Q11" s="179" t="s">
        <v>80</v>
      </c>
      <c r="R11" s="179" t="s">
        <v>81</v>
      </c>
      <c r="S11" s="179" t="s">
        <v>82</v>
      </c>
      <c r="T11" s="179" t="s">
        <v>83</v>
      </c>
      <c r="U11" s="179" t="s">
        <v>84</v>
      </c>
      <c r="V11" s="179" t="s">
        <v>85</v>
      </c>
      <c r="W11" s="179" t="s">
        <v>86</v>
      </c>
      <c r="X11" s="179" t="s">
        <v>74</v>
      </c>
      <c r="Y11" s="179" t="s">
        <v>75</v>
      </c>
      <c r="Z11" s="179" t="s">
        <v>76</v>
      </c>
      <c r="AA11" s="179" t="s">
        <v>77</v>
      </c>
      <c r="AB11" s="179" t="s">
        <v>78</v>
      </c>
      <c r="AC11" s="179" t="s">
        <v>79</v>
      </c>
      <c r="AD11" s="179" t="s">
        <v>80</v>
      </c>
      <c r="AE11" s="179" t="s">
        <v>81</v>
      </c>
      <c r="AF11" s="179" t="s">
        <v>82</v>
      </c>
      <c r="AG11" s="179" t="s">
        <v>83</v>
      </c>
      <c r="AH11" s="179" t="s">
        <v>84</v>
      </c>
      <c r="AI11" s="179" t="s">
        <v>85</v>
      </c>
      <c r="AJ11" s="180" t="s">
        <v>86</v>
      </c>
      <c r="AK11" s="333"/>
    </row>
    <row r="12" spans="1:37" ht="15" thickBot="1" x14ac:dyDescent="0.25">
      <c r="A12" s="49" t="s">
        <v>194</v>
      </c>
      <c r="B12" s="50" t="s">
        <v>195</v>
      </c>
      <c r="C12" s="21"/>
      <c r="D12" s="16"/>
      <c r="E12" s="18">
        <f>IFERROR(VLOOKUP(B12,[2]NUM13!$H$3:$K$147,3,FALSE),0)</f>
        <v>62</v>
      </c>
      <c r="F12" s="53">
        <f t="shared" ref="F12:F15" si="0">+E12+(K12+L12+M12)-(X12+Y12+Z12)</f>
        <v>62</v>
      </c>
      <c r="G12" s="18"/>
      <c r="H12" s="70">
        <f t="shared" ref="H12:H20" si="1">+G12+(Q12+R12)-(AD12+AE12)</f>
        <v>0</v>
      </c>
      <c r="I12" s="88">
        <f t="shared" ref="I12:I20" si="2">+G12+(Q12+R12+S12+T12)-(AD12+AE12+AF12+AG12)</f>
        <v>0</v>
      </c>
      <c r="J12" s="75"/>
      <c r="K12" s="17">
        <f>IFERROR(VLOOKUP(B12,'[1]ACT NUM 13'!$H$3:$L$80,2,FALSE),0)</f>
        <v>0</v>
      </c>
      <c r="L12" s="17">
        <f>IFERROR(VLOOKUP(B12,'[1]ACT NUM 13'!$H$3:$L$80,3,FALSE),0)</f>
        <v>0</v>
      </c>
      <c r="M12" s="17">
        <f>IFERROR(VLOOKUP(B12,'[1]ACT NUM 13'!$H$3:$L$80,4,FALSE),0)</f>
        <v>1</v>
      </c>
      <c r="N12" s="17"/>
      <c r="O12" s="17"/>
      <c r="P12" s="17"/>
      <c r="Q12" s="17"/>
      <c r="R12" s="17"/>
      <c r="S12" s="17"/>
      <c r="T12" s="17"/>
      <c r="U12" s="17"/>
      <c r="V12" s="90"/>
      <c r="W12" s="18">
        <f t="shared" ref="W12:W20" si="3">SUM(K12:V12)</f>
        <v>1</v>
      </c>
      <c r="X12" s="17">
        <f>IFERROR(VLOOKUP(B12,'[1]ACT NUM 13'!$AA$3:$AE$41,2,FALSE),0)</f>
        <v>1</v>
      </c>
      <c r="Y12" s="17">
        <f>IFERROR(VLOOKUP(B12,'[1]ACT NUM 13'!$AA$3:$AE$41,3,FALSE),0)</f>
        <v>0</v>
      </c>
      <c r="Z12" s="17">
        <f>IFERROR(VLOOKUP(B12,'[1]ACT NUM 13'!$AA$3:$AE$41,4,FALSE),0)</f>
        <v>0</v>
      </c>
      <c r="AA12" s="17"/>
      <c r="AB12" s="17"/>
      <c r="AC12" s="17"/>
      <c r="AD12" s="17"/>
      <c r="AE12" s="17"/>
      <c r="AF12" s="17"/>
      <c r="AG12" s="90"/>
      <c r="AH12" s="90"/>
      <c r="AI12" s="90"/>
      <c r="AJ12" s="18">
        <f t="shared" ref="AJ12:AJ20" si="4">SUM(X12:AI12)</f>
        <v>1</v>
      </c>
    </row>
    <row r="13" spans="1:37" ht="15" thickBot="1" x14ac:dyDescent="0.25">
      <c r="A13" s="49" t="s">
        <v>194</v>
      </c>
      <c r="B13" s="50" t="s">
        <v>196</v>
      </c>
      <c r="C13" s="16"/>
      <c r="D13" s="16"/>
      <c r="E13" s="18">
        <f>IFERROR(VLOOKUP(B13,[2]NUM13!$H$3:$K$147,3,FALSE),0)</f>
        <v>48</v>
      </c>
      <c r="F13" s="53">
        <f t="shared" si="0"/>
        <v>51</v>
      </c>
      <c r="G13" s="18"/>
      <c r="H13" s="70">
        <f t="shared" si="1"/>
        <v>0</v>
      </c>
      <c r="I13" s="88">
        <f t="shared" si="2"/>
        <v>0</v>
      </c>
      <c r="J13" s="75"/>
      <c r="K13" s="17">
        <f>IFERROR(VLOOKUP(B13,'[1]ACT NUM 13'!$H$3:$L$80,2,FALSE),0)</f>
        <v>2</v>
      </c>
      <c r="L13" s="17">
        <f>IFERROR(VLOOKUP(B13,'[1]ACT NUM 13'!$H$3:$L$80,3,FALSE),0)</f>
        <v>1</v>
      </c>
      <c r="M13" s="17">
        <f>IFERROR(VLOOKUP(B13,'[1]ACT NUM 13'!$H$3:$L$80,4,FALSE),0)</f>
        <v>0</v>
      </c>
      <c r="N13" s="17"/>
      <c r="O13" s="17"/>
      <c r="P13" s="17"/>
      <c r="Q13" s="17"/>
      <c r="R13" s="17"/>
      <c r="S13" s="17"/>
      <c r="T13" s="17"/>
      <c r="U13" s="17"/>
      <c r="V13" s="90"/>
      <c r="W13" s="18">
        <f t="shared" si="3"/>
        <v>3</v>
      </c>
      <c r="X13" s="17">
        <f>IFERROR(VLOOKUP(B13,'[1]ACT NUM 13'!$AA$3:$AE$41,2,FALSE),0)</f>
        <v>0</v>
      </c>
      <c r="Y13" s="17">
        <f>IFERROR(VLOOKUP(B13,'[1]ACT NUM 13'!$AA$3:$AE$41,3,FALSE),0)</f>
        <v>0</v>
      </c>
      <c r="Z13" s="17">
        <f>IFERROR(VLOOKUP(B13,'[1]ACT NUM 13'!$AA$3:$AE$41,4,FALSE),0)</f>
        <v>0</v>
      </c>
      <c r="AA13" s="17"/>
      <c r="AB13" s="17"/>
      <c r="AC13" s="17"/>
      <c r="AD13" s="17"/>
      <c r="AE13" s="17"/>
      <c r="AF13" s="17"/>
      <c r="AG13" s="90"/>
      <c r="AH13" s="90"/>
      <c r="AI13" s="90"/>
      <c r="AJ13" s="18">
        <f>SUM(X13:AI13)</f>
        <v>0</v>
      </c>
    </row>
    <row r="14" spans="1:37" ht="15" thickBot="1" x14ac:dyDescent="0.25">
      <c r="A14" s="49" t="s">
        <v>194</v>
      </c>
      <c r="B14" s="50" t="s">
        <v>197</v>
      </c>
      <c r="C14" s="16"/>
      <c r="D14" s="16"/>
      <c r="E14" s="18">
        <f>IFERROR(VLOOKUP(B14,[2]NUM13!$H$3:$K$147,3,FALSE),0)</f>
        <v>32</v>
      </c>
      <c r="F14" s="53">
        <f t="shared" si="0"/>
        <v>32</v>
      </c>
      <c r="G14" s="18"/>
      <c r="H14" s="70">
        <f t="shared" si="1"/>
        <v>0</v>
      </c>
      <c r="I14" s="88">
        <f t="shared" si="2"/>
        <v>0</v>
      </c>
      <c r="J14" s="75"/>
      <c r="K14" s="17">
        <f>IFERROR(VLOOKUP(B14,'[1]ACT NUM 13'!$H$3:$L$80,2,FALSE),0)</f>
        <v>0</v>
      </c>
      <c r="L14" s="17">
        <f>IFERROR(VLOOKUP(B14,'[1]ACT NUM 13'!$H$3:$L$80,3,FALSE),0)</f>
        <v>0</v>
      </c>
      <c r="M14" s="17">
        <f>IFERROR(VLOOKUP(B14,'[1]ACT NUM 13'!$H$3:$L$80,4,FALSE),0)</f>
        <v>0</v>
      </c>
      <c r="N14" s="17"/>
      <c r="O14" s="17"/>
      <c r="P14" s="17"/>
      <c r="Q14" s="17"/>
      <c r="R14" s="17"/>
      <c r="S14" s="17"/>
      <c r="T14" s="17"/>
      <c r="U14" s="17"/>
      <c r="V14" s="90"/>
      <c r="W14" s="18">
        <f t="shared" si="3"/>
        <v>0</v>
      </c>
      <c r="X14" s="17">
        <f>IFERROR(VLOOKUP(B14,'[1]ACT NUM 13'!$AA$3:$AE$41,2,FALSE),0)</f>
        <v>0</v>
      </c>
      <c r="Y14" s="17">
        <f>IFERROR(VLOOKUP(B14,'[1]ACT NUM 13'!$AA$3:$AE$41,3,FALSE),0)</f>
        <v>0</v>
      </c>
      <c r="Z14" s="17">
        <f>IFERROR(VLOOKUP(B14,'[1]ACT NUM 13'!$AA$3:$AE$41,4,FALSE),0)</f>
        <v>0</v>
      </c>
      <c r="AA14" s="17"/>
      <c r="AB14" s="17"/>
      <c r="AC14" s="17"/>
      <c r="AD14" s="17"/>
      <c r="AE14" s="17"/>
      <c r="AF14" s="17"/>
      <c r="AG14" s="90"/>
      <c r="AH14" s="90"/>
      <c r="AI14" s="90"/>
      <c r="AJ14" s="18">
        <f t="shared" si="4"/>
        <v>0</v>
      </c>
    </row>
    <row r="15" spans="1:37" ht="15" thickBot="1" x14ac:dyDescent="0.25">
      <c r="A15" s="49" t="s">
        <v>194</v>
      </c>
      <c r="B15" s="50" t="s">
        <v>198</v>
      </c>
      <c r="C15" s="16"/>
      <c r="D15" s="16"/>
      <c r="E15" s="18">
        <f>IFERROR(VLOOKUP(B15,[2]NUM13!$H$3:$K$147,3,FALSE),0)</f>
        <v>41</v>
      </c>
      <c r="F15" s="53">
        <f t="shared" si="0"/>
        <v>43</v>
      </c>
      <c r="G15" s="18"/>
      <c r="H15" s="70">
        <f t="shared" si="1"/>
        <v>0</v>
      </c>
      <c r="I15" s="88">
        <f t="shared" si="2"/>
        <v>0</v>
      </c>
      <c r="J15" s="75"/>
      <c r="K15" s="17">
        <f>IFERROR(VLOOKUP(B15,'[1]ACT NUM 13'!$H$3:$L$80,2,FALSE),0)</f>
        <v>1</v>
      </c>
      <c r="L15" s="17">
        <f>IFERROR(VLOOKUP(B15,'[1]ACT NUM 13'!$H$3:$L$80,3,FALSE),0)</f>
        <v>1</v>
      </c>
      <c r="M15" s="17">
        <f>IFERROR(VLOOKUP(B15,'[1]ACT NUM 13'!$H$3:$L$80,4,FALSE),0)</f>
        <v>0</v>
      </c>
      <c r="N15" s="17"/>
      <c r="O15" s="17"/>
      <c r="P15" s="17"/>
      <c r="Q15" s="17"/>
      <c r="R15" s="17"/>
      <c r="S15" s="17"/>
      <c r="T15" s="17"/>
      <c r="U15" s="17"/>
      <c r="V15" s="90"/>
      <c r="W15" s="18">
        <f t="shared" si="3"/>
        <v>2</v>
      </c>
      <c r="X15" s="17">
        <f>IFERROR(VLOOKUP(B15,'[1]ACT NUM 13'!$AA$3:$AE$41,2,FALSE),0)</f>
        <v>0</v>
      </c>
      <c r="Y15" s="17">
        <f>IFERROR(VLOOKUP(B15,'[1]ACT NUM 13'!$AA$3:$AE$41,3,FALSE),0)</f>
        <v>0</v>
      </c>
      <c r="Z15" s="17">
        <f>IFERROR(VLOOKUP(B15,'[1]ACT NUM 13'!$AA$3:$AE$41,4,FALSE),0)</f>
        <v>0</v>
      </c>
      <c r="AA15" s="17"/>
      <c r="AB15" s="17"/>
      <c r="AC15" s="17"/>
      <c r="AD15" s="17"/>
      <c r="AE15" s="17"/>
      <c r="AF15" s="17"/>
      <c r="AG15" s="90"/>
      <c r="AH15" s="90"/>
      <c r="AI15" s="90"/>
      <c r="AJ15" s="18">
        <f t="shared" si="4"/>
        <v>0</v>
      </c>
    </row>
    <row r="16" spans="1:37" ht="15" thickBot="1" x14ac:dyDescent="0.25">
      <c r="A16" s="221" t="s">
        <v>199</v>
      </c>
      <c r="B16" s="222"/>
      <c r="C16" s="22">
        <f>+D16/Metas!S7</f>
        <v>0.94827251175624727</v>
      </c>
      <c r="D16" s="23">
        <f>+E16/AK16</f>
        <v>0.19202518363064008</v>
      </c>
      <c r="E16" s="25">
        <f t="shared" ref="E16:V16" si="5">SUM(E12:E15)</f>
        <v>183</v>
      </c>
      <c r="F16" s="25">
        <f t="shared" si="5"/>
        <v>188</v>
      </c>
      <c r="G16" s="25">
        <f t="shared" si="5"/>
        <v>0</v>
      </c>
      <c r="H16" s="25">
        <f t="shared" si="5"/>
        <v>0</v>
      </c>
      <c r="I16" s="25">
        <f t="shared" si="5"/>
        <v>0</v>
      </c>
      <c r="J16" s="25">
        <f t="shared" si="5"/>
        <v>0</v>
      </c>
      <c r="K16" s="25">
        <f t="shared" si="5"/>
        <v>3</v>
      </c>
      <c r="L16" s="25">
        <f t="shared" si="5"/>
        <v>2</v>
      </c>
      <c r="M16" s="25">
        <f t="shared" si="5"/>
        <v>1</v>
      </c>
      <c r="N16" s="25">
        <f t="shared" si="5"/>
        <v>0</v>
      </c>
      <c r="O16" s="25">
        <f t="shared" si="5"/>
        <v>0</v>
      </c>
      <c r="P16" s="25">
        <f t="shared" si="5"/>
        <v>0</v>
      </c>
      <c r="Q16" s="25">
        <f t="shared" si="5"/>
        <v>0</v>
      </c>
      <c r="R16" s="25">
        <f t="shared" si="5"/>
        <v>0</v>
      </c>
      <c r="S16" s="25">
        <f t="shared" si="5"/>
        <v>0</v>
      </c>
      <c r="T16" s="25">
        <f t="shared" si="5"/>
        <v>0</v>
      </c>
      <c r="U16" s="25">
        <f t="shared" si="5"/>
        <v>0</v>
      </c>
      <c r="V16" s="25">
        <f t="shared" si="5"/>
        <v>0</v>
      </c>
      <c r="W16" s="25">
        <f t="shared" si="3"/>
        <v>6</v>
      </c>
      <c r="X16" s="25">
        <f t="shared" ref="X16:AI16" si="6">SUM(X12:X15)</f>
        <v>1</v>
      </c>
      <c r="Y16" s="25">
        <f t="shared" si="6"/>
        <v>0</v>
      </c>
      <c r="Z16" s="25">
        <f t="shared" si="6"/>
        <v>0</v>
      </c>
      <c r="AA16" s="25">
        <f t="shared" si="6"/>
        <v>0</v>
      </c>
      <c r="AB16" s="25">
        <f t="shared" si="6"/>
        <v>0</v>
      </c>
      <c r="AC16" s="25">
        <f t="shared" si="6"/>
        <v>0</v>
      </c>
      <c r="AD16" s="25">
        <f t="shared" si="6"/>
        <v>0</v>
      </c>
      <c r="AE16" s="25">
        <f t="shared" si="6"/>
        <v>0</v>
      </c>
      <c r="AF16" s="25">
        <f t="shared" si="6"/>
        <v>0</v>
      </c>
      <c r="AG16" s="25">
        <f t="shared" si="6"/>
        <v>0</v>
      </c>
      <c r="AH16" s="25">
        <f t="shared" si="6"/>
        <v>0</v>
      </c>
      <c r="AI16" s="25">
        <f t="shared" si="6"/>
        <v>0</v>
      </c>
      <c r="AJ16" s="25">
        <f t="shared" si="4"/>
        <v>1</v>
      </c>
      <c r="AK16" s="25">
        <v>953</v>
      </c>
    </row>
    <row r="17" spans="1:37" ht="15" thickBot="1" x14ac:dyDescent="0.25">
      <c r="A17" s="49" t="s">
        <v>200</v>
      </c>
      <c r="B17" s="50" t="s">
        <v>201</v>
      </c>
      <c r="C17" s="16"/>
      <c r="D17" s="16"/>
      <c r="E17" s="18">
        <f>IFERROR(VLOOKUP(B17,[2]NUM13!$H$3:$K$147,3,FALSE),0)</f>
        <v>34</v>
      </c>
      <c r="F17" s="53">
        <f t="shared" ref="F17:F20" si="7">+E17+(K17+L17+M17)-(X17+Y17+Z17)</f>
        <v>36</v>
      </c>
      <c r="G17" s="18"/>
      <c r="H17" s="70">
        <f t="shared" si="1"/>
        <v>0</v>
      </c>
      <c r="I17" s="88">
        <f t="shared" si="2"/>
        <v>0</v>
      </c>
      <c r="J17" s="75"/>
      <c r="K17" s="89">
        <f>IFERROR(VLOOKUP(B17,'[1]ACT NUM 13'!$H$3:$L$80,2,FALSE),0)</f>
        <v>0</v>
      </c>
      <c r="L17" s="89">
        <f>IFERROR(VLOOKUP(B17,'[1]ACT NUM 13'!$H$3:$L$80,3,FALSE),0)</f>
        <v>2</v>
      </c>
      <c r="M17" s="89">
        <f>IFERROR(VLOOKUP(B17,'[1]ACT NUM 13'!$H$3:$L$80,4,FALSE),0)</f>
        <v>0</v>
      </c>
      <c r="N17" s="89"/>
      <c r="O17" s="89"/>
      <c r="P17" s="89"/>
      <c r="Q17" s="89"/>
      <c r="R17" s="89"/>
      <c r="S17" s="89"/>
      <c r="T17" s="92"/>
      <c r="U17" s="89"/>
      <c r="V17" s="89"/>
      <c r="W17" s="18">
        <f t="shared" si="3"/>
        <v>2</v>
      </c>
      <c r="X17" s="17">
        <f>IFERROR(VLOOKUP(B17,'[1]ACT NUM 13'!$AA$3:$AE$41,2,FALSE),0)</f>
        <v>0</v>
      </c>
      <c r="Y17" s="17">
        <f>IFERROR(VLOOKUP(B17,'[1]ACT NUM 13'!$AA$3:$AE$41,3,FALSE),0)</f>
        <v>0</v>
      </c>
      <c r="Z17" s="17">
        <f>IFERROR(VLOOKUP(B17,'[1]ACT NUM 13'!$AA$3:$AE$41,4,FALSE),0)</f>
        <v>0</v>
      </c>
      <c r="AA17" s="90"/>
      <c r="AB17" s="90"/>
      <c r="AC17" s="90"/>
      <c r="AD17" s="90"/>
      <c r="AE17" s="90"/>
      <c r="AF17" s="90"/>
      <c r="AG17" s="90"/>
      <c r="AH17" s="90"/>
      <c r="AI17" s="90"/>
      <c r="AJ17" s="18">
        <f t="shared" si="4"/>
        <v>0</v>
      </c>
    </row>
    <row r="18" spans="1:37" ht="15" thickBot="1" x14ac:dyDescent="0.25">
      <c r="A18" s="49" t="s">
        <v>200</v>
      </c>
      <c r="B18" s="50" t="s">
        <v>202</v>
      </c>
      <c r="C18" s="16"/>
      <c r="D18" s="16"/>
      <c r="E18" s="18">
        <f>IFERROR(VLOOKUP(B18,[2]NUM13!$H$3:$K$147,3,FALSE),0)</f>
        <v>0</v>
      </c>
      <c r="F18" s="53">
        <f t="shared" si="7"/>
        <v>1</v>
      </c>
      <c r="G18" s="18"/>
      <c r="H18" s="70">
        <f t="shared" si="1"/>
        <v>0</v>
      </c>
      <c r="I18" s="88">
        <f t="shared" si="2"/>
        <v>0</v>
      </c>
      <c r="J18" s="75"/>
      <c r="K18" s="89">
        <f>IFERROR(VLOOKUP(B18,'[1]ACT NUM 13'!$H$3:$L$80,2,FALSE),0)</f>
        <v>0</v>
      </c>
      <c r="L18" s="89">
        <f>IFERROR(VLOOKUP(B18,'[1]ACT NUM 13'!$H$3:$L$80,3,FALSE),0)</f>
        <v>1</v>
      </c>
      <c r="M18" s="89">
        <f>IFERROR(VLOOKUP(B18,'[1]ACT NUM 13'!$H$3:$L$80,4,FALSE),0)</f>
        <v>0</v>
      </c>
      <c r="N18" s="89"/>
      <c r="O18" s="89"/>
      <c r="P18" s="89"/>
      <c r="Q18" s="89"/>
      <c r="R18" s="89"/>
      <c r="S18" s="89"/>
      <c r="T18" s="92"/>
      <c r="U18" s="89"/>
      <c r="V18" s="89"/>
      <c r="W18" s="18">
        <f t="shared" si="3"/>
        <v>1</v>
      </c>
      <c r="X18" s="17">
        <f>IFERROR(VLOOKUP(B18,'[1]ACT NUM 13'!$AA$3:$AE$41,2,FALSE),0)</f>
        <v>0</v>
      </c>
      <c r="Y18" s="17">
        <f>IFERROR(VLOOKUP(B18,'[1]ACT NUM 13'!$AA$3:$AE$41,3,FALSE),0)</f>
        <v>0</v>
      </c>
      <c r="Z18" s="17">
        <f>IFERROR(VLOOKUP(B18,'[1]ACT NUM 13'!$AA$3:$AE$41,4,FALSE),0)</f>
        <v>0</v>
      </c>
      <c r="AA18" s="90"/>
      <c r="AB18" s="90"/>
      <c r="AC18" s="90"/>
      <c r="AD18" s="90"/>
      <c r="AE18" s="90"/>
      <c r="AF18" s="90"/>
      <c r="AG18" s="90"/>
      <c r="AH18" s="90"/>
      <c r="AI18" s="90"/>
      <c r="AJ18" s="18">
        <f t="shared" si="4"/>
        <v>0</v>
      </c>
    </row>
    <row r="19" spans="1:37" ht="15" thickBot="1" x14ac:dyDescent="0.25">
      <c r="A19" s="49" t="s">
        <v>200</v>
      </c>
      <c r="B19" s="50" t="s">
        <v>203</v>
      </c>
      <c r="C19" s="16"/>
      <c r="D19" s="16"/>
      <c r="E19" s="18">
        <f>IFERROR(VLOOKUP(B19,[2]NUM13!$H$3:$K$147,3,FALSE),0)</f>
        <v>5</v>
      </c>
      <c r="F19" s="53">
        <f t="shared" si="7"/>
        <v>6</v>
      </c>
      <c r="G19" s="18"/>
      <c r="H19" s="70">
        <f t="shared" si="1"/>
        <v>0</v>
      </c>
      <c r="I19" s="88">
        <f t="shared" si="2"/>
        <v>0</v>
      </c>
      <c r="J19" s="75"/>
      <c r="K19" s="89">
        <f>IFERROR(VLOOKUP(B19,'[1]ACT NUM 13'!$H$3:$L$80,2,FALSE),0)</f>
        <v>0</v>
      </c>
      <c r="L19" s="89">
        <f>IFERROR(VLOOKUP(B19,'[1]ACT NUM 13'!$H$3:$L$80,3,FALSE),0)</f>
        <v>1</v>
      </c>
      <c r="M19" s="89">
        <f>IFERROR(VLOOKUP(B19,'[1]ACT NUM 13'!$H$3:$L$80,4,FALSE),0)</f>
        <v>0</v>
      </c>
      <c r="N19" s="89"/>
      <c r="O19" s="89"/>
      <c r="P19" s="89"/>
      <c r="Q19" s="89"/>
      <c r="R19" s="89"/>
      <c r="S19" s="89"/>
      <c r="T19" s="92"/>
      <c r="U19" s="89"/>
      <c r="V19" s="89"/>
      <c r="W19" s="18">
        <f t="shared" si="3"/>
        <v>1</v>
      </c>
      <c r="X19" s="17">
        <f>IFERROR(VLOOKUP(B19,'[1]ACT NUM 13'!$AA$3:$AE$41,2,FALSE),0)</f>
        <v>0</v>
      </c>
      <c r="Y19" s="17">
        <f>IFERROR(VLOOKUP(B19,'[1]ACT NUM 13'!$AA$3:$AE$41,3,FALSE),0)</f>
        <v>0</v>
      </c>
      <c r="Z19" s="17">
        <f>IFERROR(VLOOKUP(B19,'[1]ACT NUM 13'!$AA$3:$AE$41,4,FALSE),0)</f>
        <v>0</v>
      </c>
      <c r="AA19" s="90"/>
      <c r="AB19" s="90"/>
      <c r="AC19" s="90"/>
      <c r="AD19" s="90"/>
      <c r="AE19" s="90"/>
      <c r="AF19" s="90"/>
      <c r="AG19" s="90"/>
      <c r="AH19" s="90"/>
      <c r="AI19" s="90"/>
      <c r="AJ19" s="18">
        <f t="shared" si="4"/>
        <v>0</v>
      </c>
    </row>
    <row r="20" spans="1:37" ht="15" thickBot="1" x14ac:dyDescent="0.25">
      <c r="A20" s="49" t="s">
        <v>200</v>
      </c>
      <c r="B20" s="50" t="s">
        <v>204</v>
      </c>
      <c r="C20" s="16"/>
      <c r="D20" s="16"/>
      <c r="E20" s="18">
        <f>IFERROR(VLOOKUP(B20,[2]NUM13!$H$3:$K$147,3,FALSE),0)</f>
        <v>0</v>
      </c>
      <c r="F20" s="53">
        <f t="shared" si="7"/>
        <v>1</v>
      </c>
      <c r="G20" s="18"/>
      <c r="H20" s="70">
        <f t="shared" si="1"/>
        <v>0</v>
      </c>
      <c r="I20" s="88">
        <f t="shared" si="2"/>
        <v>0</v>
      </c>
      <c r="J20" s="75"/>
      <c r="K20" s="89">
        <f>IFERROR(VLOOKUP(B20,'[1]ACT NUM 13'!$H$3:$L$80,2,FALSE),0)</f>
        <v>1</v>
      </c>
      <c r="L20" s="89">
        <f>IFERROR(VLOOKUP(B20,'[1]ACT NUM 13'!$H$3:$L$80,3,FALSE),0)</f>
        <v>0</v>
      </c>
      <c r="M20" s="89">
        <f>IFERROR(VLOOKUP(B20,'[1]ACT NUM 13'!$H$3:$L$80,4,FALSE),0)</f>
        <v>0</v>
      </c>
      <c r="N20" s="89"/>
      <c r="O20" s="89"/>
      <c r="P20" s="89"/>
      <c r="Q20" s="89"/>
      <c r="R20" s="89"/>
      <c r="S20" s="89"/>
      <c r="T20" s="92"/>
      <c r="U20" s="89"/>
      <c r="V20" s="89"/>
      <c r="W20" s="18">
        <f t="shared" si="3"/>
        <v>1</v>
      </c>
      <c r="X20" s="17">
        <f>IFERROR(VLOOKUP(B20,'[1]ACT NUM 13'!$AA$3:$AE$41,2,FALSE),0)</f>
        <v>0</v>
      </c>
      <c r="Y20" s="17">
        <f>IFERROR(VLOOKUP(B20,'[1]ACT NUM 13'!$AA$3:$AE$41,3,FALSE),0)</f>
        <v>0</v>
      </c>
      <c r="Z20" s="17">
        <f>IFERROR(VLOOKUP(B20,'[1]ACT NUM 13'!$AA$3:$AE$41,4,FALSE),0)</f>
        <v>0</v>
      </c>
      <c r="AA20" s="90"/>
      <c r="AB20" s="90"/>
      <c r="AC20" s="90"/>
      <c r="AD20" s="90"/>
      <c r="AE20" s="90"/>
      <c r="AF20" s="90"/>
      <c r="AG20" s="90"/>
      <c r="AH20" s="90"/>
      <c r="AI20" s="90"/>
      <c r="AJ20" s="18">
        <f t="shared" si="4"/>
        <v>0</v>
      </c>
    </row>
    <row r="21" spans="1:37" ht="15" thickBot="1" x14ac:dyDescent="0.25">
      <c r="A21" s="221" t="s">
        <v>205</v>
      </c>
      <c r="B21" s="222"/>
      <c r="C21" s="22">
        <f>+D21/Metas!S6</f>
        <v>0.44299052681796497</v>
      </c>
      <c r="D21" s="23">
        <f>E21/AK21</f>
        <v>4.8507462686567165E-2</v>
      </c>
      <c r="E21" s="25">
        <f t="shared" ref="E21:AJ21" si="8">SUM(E17:E20)</f>
        <v>39</v>
      </c>
      <c r="F21" s="25">
        <f t="shared" si="8"/>
        <v>44</v>
      </c>
      <c r="G21" s="25">
        <f t="shared" si="8"/>
        <v>0</v>
      </c>
      <c r="H21" s="25">
        <f t="shared" si="8"/>
        <v>0</v>
      </c>
      <c r="I21" s="25">
        <f t="shared" si="8"/>
        <v>0</v>
      </c>
      <c r="J21" s="25">
        <f t="shared" si="8"/>
        <v>0</v>
      </c>
      <c r="K21" s="25">
        <f t="shared" si="8"/>
        <v>1</v>
      </c>
      <c r="L21" s="25">
        <f t="shared" si="8"/>
        <v>4</v>
      </c>
      <c r="M21" s="25">
        <f t="shared" si="8"/>
        <v>0</v>
      </c>
      <c r="N21" s="25">
        <f t="shared" si="8"/>
        <v>0</v>
      </c>
      <c r="O21" s="25">
        <f t="shared" si="8"/>
        <v>0</v>
      </c>
      <c r="P21" s="25">
        <f t="shared" si="8"/>
        <v>0</v>
      </c>
      <c r="Q21" s="25">
        <f t="shared" si="8"/>
        <v>0</v>
      </c>
      <c r="R21" s="25">
        <f t="shared" si="8"/>
        <v>0</v>
      </c>
      <c r="S21" s="25">
        <f t="shared" si="8"/>
        <v>0</v>
      </c>
      <c r="T21" s="25">
        <f t="shared" si="8"/>
        <v>0</v>
      </c>
      <c r="U21" s="25">
        <f t="shared" si="8"/>
        <v>0</v>
      </c>
      <c r="V21" s="25">
        <f t="shared" si="8"/>
        <v>0</v>
      </c>
      <c r="W21" s="25">
        <f t="shared" si="8"/>
        <v>5</v>
      </c>
      <c r="X21" s="25">
        <f t="shared" si="8"/>
        <v>0</v>
      </c>
      <c r="Y21" s="25">
        <f t="shared" si="8"/>
        <v>0</v>
      </c>
      <c r="Z21" s="25">
        <f t="shared" si="8"/>
        <v>0</v>
      </c>
      <c r="AA21" s="25">
        <f t="shared" si="8"/>
        <v>0</v>
      </c>
      <c r="AB21" s="25">
        <f t="shared" si="8"/>
        <v>0</v>
      </c>
      <c r="AC21" s="25">
        <f t="shared" si="8"/>
        <v>0</v>
      </c>
      <c r="AD21" s="25">
        <f t="shared" si="8"/>
        <v>0</v>
      </c>
      <c r="AE21" s="25">
        <f t="shared" si="8"/>
        <v>0</v>
      </c>
      <c r="AF21" s="25">
        <f t="shared" si="8"/>
        <v>0</v>
      </c>
      <c r="AG21" s="25">
        <f t="shared" si="8"/>
        <v>0</v>
      </c>
      <c r="AH21" s="25">
        <f t="shared" si="8"/>
        <v>0</v>
      </c>
      <c r="AI21" s="25">
        <f t="shared" si="8"/>
        <v>0</v>
      </c>
      <c r="AJ21" s="25">
        <f t="shared" si="8"/>
        <v>0</v>
      </c>
      <c r="AK21" s="25">
        <v>804</v>
      </c>
    </row>
    <row r="22" spans="1:37" x14ac:dyDescent="0.2">
      <c r="B22" s="29" t="s">
        <v>193</v>
      </c>
      <c r="C22" s="30"/>
      <c r="D22" s="31"/>
    </row>
    <row r="23" spans="1:37" x14ac:dyDescent="0.2">
      <c r="C23" s="33"/>
      <c r="D23" s="34"/>
    </row>
  </sheetData>
  <mergeCells count="13">
    <mergeCell ref="AK10:AK11"/>
    <mergeCell ref="A16:B16"/>
    <mergeCell ref="A21:B21"/>
    <mergeCell ref="A1:A10"/>
    <mergeCell ref="B1:B10"/>
    <mergeCell ref="C1:C11"/>
    <mergeCell ref="D1:D10"/>
    <mergeCell ref="E1:AK1"/>
    <mergeCell ref="E2:AJ9"/>
    <mergeCell ref="AK2:AK9"/>
    <mergeCell ref="E10:J10"/>
    <mergeCell ref="K10:W10"/>
    <mergeCell ref="X10:AJ10"/>
  </mergeCells>
  <pageMargins left="0.7" right="0.7" top="0.75" bottom="0.75" header="0.3" footer="0.3"/>
  <pageSetup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H23"/>
  <sheetViews>
    <sheetView zoomScale="80" zoomScaleNormal="80" workbookViewId="0">
      <pane xSplit="2" ySplit="11" topLeftCell="C12" activePane="bottomRight" state="frozen"/>
      <selection activeCell="C12" sqref="C12"/>
      <selection pane="topRight" activeCell="C12" sqref="C12"/>
      <selection pane="bottomLeft" activeCell="C12" sqref="C12"/>
      <selection pane="bottomRight" activeCell="C12" sqref="C12"/>
    </sheetView>
  </sheetViews>
  <sheetFormatPr baseColWidth="10" defaultRowHeight="15" x14ac:dyDescent="0.25"/>
  <cols>
    <col min="1" max="1" width="31.5703125" style="4" bestFit="1" customWidth="1"/>
    <col min="2" max="2" width="39" style="4" customWidth="1"/>
    <col min="3" max="3" width="14.42578125" style="4" customWidth="1"/>
    <col min="4" max="4" width="11.28515625" style="4" bestFit="1" customWidth="1"/>
    <col min="5" max="5" width="22.28515625" style="14" customWidth="1"/>
    <col min="6" max="6" width="25.28515625" style="4" customWidth="1"/>
    <col min="7" max="7" width="20" style="4" customWidth="1"/>
    <col min="8" max="8" width="26.7109375" style="4" customWidth="1"/>
    <col min="9" max="255" width="11.42578125" style="4"/>
    <col min="256" max="256" width="31.5703125" style="4" bestFit="1" customWidth="1"/>
    <col min="257" max="257" width="39" style="4" customWidth="1"/>
    <col min="258" max="258" width="14.42578125" style="4" customWidth="1"/>
    <col min="259" max="259" width="10.85546875" style="4" bestFit="1" customWidth="1"/>
    <col min="260" max="260" width="22.28515625" style="4" customWidth="1"/>
    <col min="261" max="261" width="25.28515625" style="4" customWidth="1"/>
    <col min="262" max="262" width="20" style="4" customWidth="1"/>
    <col min="263" max="263" width="26.7109375" style="4" customWidth="1"/>
    <col min="264" max="511" width="11.42578125" style="4"/>
    <col min="512" max="512" width="31.5703125" style="4" bestFit="1" customWidth="1"/>
    <col min="513" max="513" width="39" style="4" customWidth="1"/>
    <col min="514" max="514" width="14.42578125" style="4" customWidth="1"/>
    <col min="515" max="515" width="10.85546875" style="4" bestFit="1" customWidth="1"/>
    <col min="516" max="516" width="22.28515625" style="4" customWidth="1"/>
    <col min="517" max="517" width="25.28515625" style="4" customWidth="1"/>
    <col min="518" max="518" width="20" style="4" customWidth="1"/>
    <col min="519" max="519" width="26.7109375" style="4" customWidth="1"/>
    <col min="520" max="767" width="11.42578125" style="4"/>
    <col min="768" max="768" width="31.5703125" style="4" bestFit="1" customWidth="1"/>
    <col min="769" max="769" width="39" style="4" customWidth="1"/>
    <col min="770" max="770" width="14.42578125" style="4" customWidth="1"/>
    <col min="771" max="771" width="10.85546875" style="4" bestFit="1" customWidth="1"/>
    <col min="772" max="772" width="22.28515625" style="4" customWidth="1"/>
    <col min="773" max="773" width="25.28515625" style="4" customWidth="1"/>
    <col min="774" max="774" width="20" style="4" customWidth="1"/>
    <col min="775" max="775" width="26.7109375" style="4" customWidth="1"/>
    <col min="776" max="1023" width="11.42578125" style="4"/>
    <col min="1024" max="1024" width="31.5703125" style="4" bestFit="1" customWidth="1"/>
    <col min="1025" max="1025" width="39" style="4" customWidth="1"/>
    <col min="1026" max="1026" width="14.42578125" style="4" customWidth="1"/>
    <col min="1027" max="1027" width="10.85546875" style="4" bestFit="1" customWidth="1"/>
    <col min="1028" max="1028" width="22.28515625" style="4" customWidth="1"/>
    <col min="1029" max="1029" width="25.28515625" style="4" customWidth="1"/>
    <col min="1030" max="1030" width="20" style="4" customWidth="1"/>
    <col min="1031" max="1031" width="26.7109375" style="4" customWidth="1"/>
    <col min="1032" max="1279" width="11.42578125" style="4"/>
    <col min="1280" max="1280" width="31.5703125" style="4" bestFit="1" customWidth="1"/>
    <col min="1281" max="1281" width="39" style="4" customWidth="1"/>
    <col min="1282" max="1282" width="14.42578125" style="4" customWidth="1"/>
    <col min="1283" max="1283" width="10.85546875" style="4" bestFit="1" customWidth="1"/>
    <col min="1284" max="1284" width="22.28515625" style="4" customWidth="1"/>
    <col min="1285" max="1285" width="25.28515625" style="4" customWidth="1"/>
    <col min="1286" max="1286" width="20" style="4" customWidth="1"/>
    <col min="1287" max="1287" width="26.7109375" style="4" customWidth="1"/>
    <col min="1288" max="1535" width="11.42578125" style="4"/>
    <col min="1536" max="1536" width="31.5703125" style="4" bestFit="1" customWidth="1"/>
    <col min="1537" max="1537" width="39" style="4" customWidth="1"/>
    <col min="1538" max="1538" width="14.42578125" style="4" customWidth="1"/>
    <col min="1539" max="1539" width="10.85546875" style="4" bestFit="1" customWidth="1"/>
    <col min="1540" max="1540" width="22.28515625" style="4" customWidth="1"/>
    <col min="1541" max="1541" width="25.28515625" style="4" customWidth="1"/>
    <col min="1542" max="1542" width="20" style="4" customWidth="1"/>
    <col min="1543" max="1543" width="26.7109375" style="4" customWidth="1"/>
    <col min="1544" max="1791" width="11.42578125" style="4"/>
    <col min="1792" max="1792" width="31.5703125" style="4" bestFit="1" customWidth="1"/>
    <col min="1793" max="1793" width="39" style="4" customWidth="1"/>
    <col min="1794" max="1794" width="14.42578125" style="4" customWidth="1"/>
    <col min="1795" max="1795" width="10.85546875" style="4" bestFit="1" customWidth="1"/>
    <col min="1796" max="1796" width="22.28515625" style="4" customWidth="1"/>
    <col min="1797" max="1797" width="25.28515625" style="4" customWidth="1"/>
    <col min="1798" max="1798" width="20" style="4" customWidth="1"/>
    <col min="1799" max="1799" width="26.7109375" style="4" customWidth="1"/>
    <col min="1800" max="2047" width="11.42578125" style="4"/>
    <col min="2048" max="2048" width="31.5703125" style="4" bestFit="1" customWidth="1"/>
    <col min="2049" max="2049" width="39" style="4" customWidth="1"/>
    <col min="2050" max="2050" width="14.42578125" style="4" customWidth="1"/>
    <col min="2051" max="2051" width="10.85546875" style="4" bestFit="1" customWidth="1"/>
    <col min="2052" max="2052" width="22.28515625" style="4" customWidth="1"/>
    <col min="2053" max="2053" width="25.28515625" style="4" customWidth="1"/>
    <col min="2054" max="2054" width="20" style="4" customWidth="1"/>
    <col min="2055" max="2055" width="26.7109375" style="4" customWidth="1"/>
    <col min="2056" max="2303" width="11.42578125" style="4"/>
    <col min="2304" max="2304" width="31.5703125" style="4" bestFit="1" customWidth="1"/>
    <col min="2305" max="2305" width="39" style="4" customWidth="1"/>
    <col min="2306" max="2306" width="14.42578125" style="4" customWidth="1"/>
    <col min="2307" max="2307" width="10.85546875" style="4" bestFit="1" customWidth="1"/>
    <col min="2308" max="2308" width="22.28515625" style="4" customWidth="1"/>
    <col min="2309" max="2309" width="25.28515625" style="4" customWidth="1"/>
    <col min="2310" max="2310" width="20" style="4" customWidth="1"/>
    <col min="2311" max="2311" width="26.7109375" style="4" customWidth="1"/>
    <col min="2312" max="2559" width="11.42578125" style="4"/>
    <col min="2560" max="2560" width="31.5703125" style="4" bestFit="1" customWidth="1"/>
    <col min="2561" max="2561" width="39" style="4" customWidth="1"/>
    <col min="2562" max="2562" width="14.42578125" style="4" customWidth="1"/>
    <col min="2563" max="2563" width="10.85546875" style="4" bestFit="1" customWidth="1"/>
    <col min="2564" max="2564" width="22.28515625" style="4" customWidth="1"/>
    <col min="2565" max="2565" width="25.28515625" style="4" customWidth="1"/>
    <col min="2566" max="2566" width="20" style="4" customWidth="1"/>
    <col min="2567" max="2567" width="26.7109375" style="4" customWidth="1"/>
    <col min="2568" max="2815" width="11.42578125" style="4"/>
    <col min="2816" max="2816" width="31.5703125" style="4" bestFit="1" customWidth="1"/>
    <col min="2817" max="2817" width="39" style="4" customWidth="1"/>
    <col min="2818" max="2818" width="14.42578125" style="4" customWidth="1"/>
    <col min="2819" max="2819" width="10.85546875" style="4" bestFit="1" customWidth="1"/>
    <col min="2820" max="2820" width="22.28515625" style="4" customWidth="1"/>
    <col min="2821" max="2821" width="25.28515625" style="4" customWidth="1"/>
    <col min="2822" max="2822" width="20" style="4" customWidth="1"/>
    <col min="2823" max="2823" width="26.7109375" style="4" customWidth="1"/>
    <col min="2824" max="3071" width="11.42578125" style="4"/>
    <col min="3072" max="3072" width="31.5703125" style="4" bestFit="1" customWidth="1"/>
    <col min="3073" max="3073" width="39" style="4" customWidth="1"/>
    <col min="3074" max="3074" width="14.42578125" style="4" customWidth="1"/>
    <col min="3075" max="3075" width="10.85546875" style="4" bestFit="1" customWidth="1"/>
    <col min="3076" max="3076" width="22.28515625" style="4" customWidth="1"/>
    <col min="3077" max="3077" width="25.28515625" style="4" customWidth="1"/>
    <col min="3078" max="3078" width="20" style="4" customWidth="1"/>
    <col min="3079" max="3079" width="26.7109375" style="4" customWidth="1"/>
    <col min="3080" max="3327" width="11.42578125" style="4"/>
    <col min="3328" max="3328" width="31.5703125" style="4" bestFit="1" customWidth="1"/>
    <col min="3329" max="3329" width="39" style="4" customWidth="1"/>
    <col min="3330" max="3330" width="14.42578125" style="4" customWidth="1"/>
    <col min="3331" max="3331" width="10.85546875" style="4" bestFit="1" customWidth="1"/>
    <col min="3332" max="3332" width="22.28515625" style="4" customWidth="1"/>
    <col min="3333" max="3333" width="25.28515625" style="4" customWidth="1"/>
    <col min="3334" max="3334" width="20" style="4" customWidth="1"/>
    <col min="3335" max="3335" width="26.7109375" style="4" customWidth="1"/>
    <col min="3336" max="3583" width="11.42578125" style="4"/>
    <col min="3584" max="3584" width="31.5703125" style="4" bestFit="1" customWidth="1"/>
    <col min="3585" max="3585" width="39" style="4" customWidth="1"/>
    <col min="3586" max="3586" width="14.42578125" style="4" customWidth="1"/>
    <col min="3587" max="3587" width="10.85546875" style="4" bestFit="1" customWidth="1"/>
    <col min="3588" max="3588" width="22.28515625" style="4" customWidth="1"/>
    <col min="3589" max="3589" width="25.28515625" style="4" customWidth="1"/>
    <col min="3590" max="3590" width="20" style="4" customWidth="1"/>
    <col min="3591" max="3591" width="26.7109375" style="4" customWidth="1"/>
    <col min="3592" max="3839" width="11.42578125" style="4"/>
    <col min="3840" max="3840" width="31.5703125" style="4" bestFit="1" customWidth="1"/>
    <col min="3841" max="3841" width="39" style="4" customWidth="1"/>
    <col min="3842" max="3842" width="14.42578125" style="4" customWidth="1"/>
    <col min="3843" max="3843" width="10.85546875" style="4" bestFit="1" customWidth="1"/>
    <col min="3844" max="3844" width="22.28515625" style="4" customWidth="1"/>
    <col min="3845" max="3845" width="25.28515625" style="4" customWidth="1"/>
    <col min="3846" max="3846" width="20" style="4" customWidth="1"/>
    <col min="3847" max="3847" width="26.7109375" style="4" customWidth="1"/>
    <col min="3848" max="4095" width="11.42578125" style="4"/>
    <col min="4096" max="4096" width="31.5703125" style="4" bestFit="1" customWidth="1"/>
    <col min="4097" max="4097" width="39" style="4" customWidth="1"/>
    <col min="4098" max="4098" width="14.42578125" style="4" customWidth="1"/>
    <col min="4099" max="4099" width="10.85546875" style="4" bestFit="1" customWidth="1"/>
    <col min="4100" max="4100" width="22.28515625" style="4" customWidth="1"/>
    <col min="4101" max="4101" width="25.28515625" style="4" customWidth="1"/>
    <col min="4102" max="4102" width="20" style="4" customWidth="1"/>
    <col min="4103" max="4103" width="26.7109375" style="4" customWidth="1"/>
    <col min="4104" max="4351" width="11.42578125" style="4"/>
    <col min="4352" max="4352" width="31.5703125" style="4" bestFit="1" customWidth="1"/>
    <col min="4353" max="4353" width="39" style="4" customWidth="1"/>
    <col min="4354" max="4354" width="14.42578125" style="4" customWidth="1"/>
    <col min="4355" max="4355" width="10.85546875" style="4" bestFit="1" customWidth="1"/>
    <col min="4356" max="4356" width="22.28515625" style="4" customWidth="1"/>
    <col min="4357" max="4357" width="25.28515625" style="4" customWidth="1"/>
    <col min="4358" max="4358" width="20" style="4" customWidth="1"/>
    <col min="4359" max="4359" width="26.7109375" style="4" customWidth="1"/>
    <col min="4360" max="4607" width="11.42578125" style="4"/>
    <col min="4608" max="4608" width="31.5703125" style="4" bestFit="1" customWidth="1"/>
    <col min="4609" max="4609" width="39" style="4" customWidth="1"/>
    <col min="4610" max="4610" width="14.42578125" style="4" customWidth="1"/>
    <col min="4611" max="4611" width="10.85546875" style="4" bestFit="1" customWidth="1"/>
    <col min="4612" max="4612" width="22.28515625" style="4" customWidth="1"/>
    <col min="4613" max="4613" width="25.28515625" style="4" customWidth="1"/>
    <col min="4614" max="4614" width="20" style="4" customWidth="1"/>
    <col min="4615" max="4615" width="26.7109375" style="4" customWidth="1"/>
    <col min="4616" max="4863" width="11.42578125" style="4"/>
    <col min="4864" max="4864" width="31.5703125" style="4" bestFit="1" customWidth="1"/>
    <col min="4865" max="4865" width="39" style="4" customWidth="1"/>
    <col min="4866" max="4866" width="14.42578125" style="4" customWidth="1"/>
    <col min="4867" max="4867" width="10.85546875" style="4" bestFit="1" customWidth="1"/>
    <col min="4868" max="4868" width="22.28515625" style="4" customWidth="1"/>
    <col min="4869" max="4869" width="25.28515625" style="4" customWidth="1"/>
    <col min="4870" max="4870" width="20" style="4" customWidth="1"/>
    <col min="4871" max="4871" width="26.7109375" style="4" customWidth="1"/>
    <col min="4872" max="5119" width="11.42578125" style="4"/>
    <col min="5120" max="5120" width="31.5703125" style="4" bestFit="1" customWidth="1"/>
    <col min="5121" max="5121" width="39" style="4" customWidth="1"/>
    <col min="5122" max="5122" width="14.42578125" style="4" customWidth="1"/>
    <col min="5123" max="5123" width="10.85546875" style="4" bestFit="1" customWidth="1"/>
    <col min="5124" max="5124" width="22.28515625" style="4" customWidth="1"/>
    <col min="5125" max="5125" width="25.28515625" style="4" customWidth="1"/>
    <col min="5126" max="5126" width="20" style="4" customWidth="1"/>
    <col min="5127" max="5127" width="26.7109375" style="4" customWidth="1"/>
    <col min="5128" max="5375" width="11.42578125" style="4"/>
    <col min="5376" max="5376" width="31.5703125" style="4" bestFit="1" customWidth="1"/>
    <col min="5377" max="5377" width="39" style="4" customWidth="1"/>
    <col min="5378" max="5378" width="14.42578125" style="4" customWidth="1"/>
    <col min="5379" max="5379" width="10.85546875" style="4" bestFit="1" customWidth="1"/>
    <col min="5380" max="5380" width="22.28515625" style="4" customWidth="1"/>
    <col min="5381" max="5381" width="25.28515625" style="4" customWidth="1"/>
    <col min="5382" max="5382" width="20" style="4" customWidth="1"/>
    <col min="5383" max="5383" width="26.7109375" style="4" customWidth="1"/>
    <col min="5384" max="5631" width="11.42578125" style="4"/>
    <col min="5632" max="5632" width="31.5703125" style="4" bestFit="1" customWidth="1"/>
    <col min="5633" max="5633" width="39" style="4" customWidth="1"/>
    <col min="5634" max="5634" width="14.42578125" style="4" customWidth="1"/>
    <col min="5635" max="5635" width="10.85546875" style="4" bestFit="1" customWidth="1"/>
    <col min="5636" max="5636" width="22.28515625" style="4" customWidth="1"/>
    <col min="5637" max="5637" width="25.28515625" style="4" customWidth="1"/>
    <col min="5638" max="5638" width="20" style="4" customWidth="1"/>
    <col min="5639" max="5639" width="26.7109375" style="4" customWidth="1"/>
    <col min="5640" max="5887" width="11.42578125" style="4"/>
    <col min="5888" max="5888" width="31.5703125" style="4" bestFit="1" customWidth="1"/>
    <col min="5889" max="5889" width="39" style="4" customWidth="1"/>
    <col min="5890" max="5890" width="14.42578125" style="4" customWidth="1"/>
    <col min="5891" max="5891" width="10.85546875" style="4" bestFit="1" customWidth="1"/>
    <col min="5892" max="5892" width="22.28515625" style="4" customWidth="1"/>
    <col min="5893" max="5893" width="25.28515625" style="4" customWidth="1"/>
    <col min="5894" max="5894" width="20" style="4" customWidth="1"/>
    <col min="5895" max="5895" width="26.7109375" style="4" customWidth="1"/>
    <col min="5896" max="6143" width="11.42578125" style="4"/>
    <col min="6144" max="6144" width="31.5703125" style="4" bestFit="1" customWidth="1"/>
    <col min="6145" max="6145" width="39" style="4" customWidth="1"/>
    <col min="6146" max="6146" width="14.42578125" style="4" customWidth="1"/>
    <col min="6147" max="6147" width="10.85546875" style="4" bestFit="1" customWidth="1"/>
    <col min="6148" max="6148" width="22.28515625" style="4" customWidth="1"/>
    <col min="6149" max="6149" width="25.28515625" style="4" customWidth="1"/>
    <col min="6150" max="6150" width="20" style="4" customWidth="1"/>
    <col min="6151" max="6151" width="26.7109375" style="4" customWidth="1"/>
    <col min="6152" max="6399" width="11.42578125" style="4"/>
    <col min="6400" max="6400" width="31.5703125" style="4" bestFit="1" customWidth="1"/>
    <col min="6401" max="6401" width="39" style="4" customWidth="1"/>
    <col min="6402" max="6402" width="14.42578125" style="4" customWidth="1"/>
    <col min="6403" max="6403" width="10.85546875" style="4" bestFit="1" customWidth="1"/>
    <col min="6404" max="6404" width="22.28515625" style="4" customWidth="1"/>
    <col min="6405" max="6405" width="25.28515625" style="4" customWidth="1"/>
    <col min="6406" max="6406" width="20" style="4" customWidth="1"/>
    <col min="6407" max="6407" width="26.7109375" style="4" customWidth="1"/>
    <col min="6408" max="6655" width="11.42578125" style="4"/>
    <col min="6656" max="6656" width="31.5703125" style="4" bestFit="1" customWidth="1"/>
    <col min="6657" max="6657" width="39" style="4" customWidth="1"/>
    <col min="6658" max="6658" width="14.42578125" style="4" customWidth="1"/>
    <col min="6659" max="6659" width="10.85546875" style="4" bestFit="1" customWidth="1"/>
    <col min="6660" max="6660" width="22.28515625" style="4" customWidth="1"/>
    <col min="6661" max="6661" width="25.28515625" style="4" customWidth="1"/>
    <col min="6662" max="6662" width="20" style="4" customWidth="1"/>
    <col min="6663" max="6663" width="26.7109375" style="4" customWidth="1"/>
    <col min="6664" max="6911" width="11.42578125" style="4"/>
    <col min="6912" max="6912" width="31.5703125" style="4" bestFit="1" customWidth="1"/>
    <col min="6913" max="6913" width="39" style="4" customWidth="1"/>
    <col min="6914" max="6914" width="14.42578125" style="4" customWidth="1"/>
    <col min="6915" max="6915" width="10.85546875" style="4" bestFit="1" customWidth="1"/>
    <col min="6916" max="6916" width="22.28515625" style="4" customWidth="1"/>
    <col min="6917" max="6917" width="25.28515625" style="4" customWidth="1"/>
    <col min="6918" max="6918" width="20" style="4" customWidth="1"/>
    <col min="6919" max="6919" width="26.7109375" style="4" customWidth="1"/>
    <col min="6920" max="7167" width="11.42578125" style="4"/>
    <col min="7168" max="7168" width="31.5703125" style="4" bestFit="1" customWidth="1"/>
    <col min="7169" max="7169" width="39" style="4" customWidth="1"/>
    <col min="7170" max="7170" width="14.42578125" style="4" customWidth="1"/>
    <col min="7171" max="7171" width="10.85546875" style="4" bestFit="1" customWidth="1"/>
    <col min="7172" max="7172" width="22.28515625" style="4" customWidth="1"/>
    <col min="7173" max="7173" width="25.28515625" style="4" customWidth="1"/>
    <col min="7174" max="7174" width="20" style="4" customWidth="1"/>
    <col min="7175" max="7175" width="26.7109375" style="4" customWidth="1"/>
    <col min="7176" max="7423" width="11.42578125" style="4"/>
    <col min="7424" max="7424" width="31.5703125" style="4" bestFit="1" customWidth="1"/>
    <col min="7425" max="7425" width="39" style="4" customWidth="1"/>
    <col min="7426" max="7426" width="14.42578125" style="4" customWidth="1"/>
    <col min="7427" max="7427" width="10.85546875" style="4" bestFit="1" customWidth="1"/>
    <col min="7428" max="7428" width="22.28515625" style="4" customWidth="1"/>
    <col min="7429" max="7429" width="25.28515625" style="4" customWidth="1"/>
    <col min="7430" max="7430" width="20" style="4" customWidth="1"/>
    <col min="7431" max="7431" width="26.7109375" style="4" customWidth="1"/>
    <col min="7432" max="7679" width="11.42578125" style="4"/>
    <col min="7680" max="7680" width="31.5703125" style="4" bestFit="1" customWidth="1"/>
    <col min="7681" max="7681" width="39" style="4" customWidth="1"/>
    <col min="7682" max="7682" width="14.42578125" style="4" customWidth="1"/>
    <col min="7683" max="7683" width="10.85546875" style="4" bestFit="1" customWidth="1"/>
    <col min="7684" max="7684" width="22.28515625" style="4" customWidth="1"/>
    <col min="7685" max="7685" width="25.28515625" style="4" customWidth="1"/>
    <col min="7686" max="7686" width="20" style="4" customWidth="1"/>
    <col min="7687" max="7687" width="26.7109375" style="4" customWidth="1"/>
    <col min="7688" max="7935" width="11.42578125" style="4"/>
    <col min="7936" max="7936" width="31.5703125" style="4" bestFit="1" customWidth="1"/>
    <col min="7937" max="7937" width="39" style="4" customWidth="1"/>
    <col min="7938" max="7938" width="14.42578125" style="4" customWidth="1"/>
    <col min="7939" max="7939" width="10.85546875" style="4" bestFit="1" customWidth="1"/>
    <col min="7940" max="7940" width="22.28515625" style="4" customWidth="1"/>
    <col min="7941" max="7941" width="25.28515625" style="4" customWidth="1"/>
    <col min="7942" max="7942" width="20" style="4" customWidth="1"/>
    <col min="7943" max="7943" width="26.7109375" style="4" customWidth="1"/>
    <col min="7944" max="8191" width="11.42578125" style="4"/>
    <col min="8192" max="8192" width="31.5703125" style="4" bestFit="1" customWidth="1"/>
    <col min="8193" max="8193" width="39" style="4" customWidth="1"/>
    <col min="8194" max="8194" width="14.42578125" style="4" customWidth="1"/>
    <col min="8195" max="8195" width="10.85546875" style="4" bestFit="1" customWidth="1"/>
    <col min="8196" max="8196" width="22.28515625" style="4" customWidth="1"/>
    <col min="8197" max="8197" width="25.28515625" style="4" customWidth="1"/>
    <col min="8198" max="8198" width="20" style="4" customWidth="1"/>
    <col min="8199" max="8199" width="26.7109375" style="4" customWidth="1"/>
    <col min="8200" max="8447" width="11.42578125" style="4"/>
    <col min="8448" max="8448" width="31.5703125" style="4" bestFit="1" customWidth="1"/>
    <col min="8449" max="8449" width="39" style="4" customWidth="1"/>
    <col min="8450" max="8450" width="14.42578125" style="4" customWidth="1"/>
    <col min="8451" max="8451" width="10.85546875" style="4" bestFit="1" customWidth="1"/>
    <col min="8452" max="8452" width="22.28515625" style="4" customWidth="1"/>
    <col min="8453" max="8453" width="25.28515625" style="4" customWidth="1"/>
    <col min="8454" max="8454" width="20" style="4" customWidth="1"/>
    <col min="8455" max="8455" width="26.7109375" style="4" customWidth="1"/>
    <col min="8456" max="8703" width="11.42578125" style="4"/>
    <col min="8704" max="8704" width="31.5703125" style="4" bestFit="1" customWidth="1"/>
    <col min="8705" max="8705" width="39" style="4" customWidth="1"/>
    <col min="8706" max="8706" width="14.42578125" style="4" customWidth="1"/>
    <col min="8707" max="8707" width="10.85546875" style="4" bestFit="1" customWidth="1"/>
    <col min="8708" max="8708" width="22.28515625" style="4" customWidth="1"/>
    <col min="8709" max="8709" width="25.28515625" style="4" customWidth="1"/>
    <col min="8710" max="8710" width="20" style="4" customWidth="1"/>
    <col min="8711" max="8711" width="26.7109375" style="4" customWidth="1"/>
    <col min="8712" max="8959" width="11.42578125" style="4"/>
    <col min="8960" max="8960" width="31.5703125" style="4" bestFit="1" customWidth="1"/>
    <col min="8961" max="8961" width="39" style="4" customWidth="1"/>
    <col min="8962" max="8962" width="14.42578125" style="4" customWidth="1"/>
    <col min="8963" max="8963" width="10.85546875" style="4" bestFit="1" customWidth="1"/>
    <col min="8964" max="8964" width="22.28515625" style="4" customWidth="1"/>
    <col min="8965" max="8965" width="25.28515625" style="4" customWidth="1"/>
    <col min="8966" max="8966" width="20" style="4" customWidth="1"/>
    <col min="8967" max="8967" width="26.7109375" style="4" customWidth="1"/>
    <col min="8968" max="9215" width="11.42578125" style="4"/>
    <col min="9216" max="9216" width="31.5703125" style="4" bestFit="1" customWidth="1"/>
    <col min="9217" max="9217" width="39" style="4" customWidth="1"/>
    <col min="9218" max="9218" width="14.42578125" style="4" customWidth="1"/>
    <col min="9219" max="9219" width="10.85546875" style="4" bestFit="1" customWidth="1"/>
    <col min="9220" max="9220" width="22.28515625" style="4" customWidth="1"/>
    <col min="9221" max="9221" width="25.28515625" style="4" customWidth="1"/>
    <col min="9222" max="9222" width="20" style="4" customWidth="1"/>
    <col min="9223" max="9223" width="26.7109375" style="4" customWidth="1"/>
    <col min="9224" max="9471" width="11.42578125" style="4"/>
    <col min="9472" max="9472" width="31.5703125" style="4" bestFit="1" customWidth="1"/>
    <col min="9473" max="9473" width="39" style="4" customWidth="1"/>
    <col min="9474" max="9474" width="14.42578125" style="4" customWidth="1"/>
    <col min="9475" max="9475" width="10.85546875" style="4" bestFit="1" customWidth="1"/>
    <col min="9476" max="9476" width="22.28515625" style="4" customWidth="1"/>
    <col min="9477" max="9477" width="25.28515625" style="4" customWidth="1"/>
    <col min="9478" max="9478" width="20" style="4" customWidth="1"/>
    <col min="9479" max="9479" width="26.7109375" style="4" customWidth="1"/>
    <col min="9480" max="9727" width="11.42578125" style="4"/>
    <col min="9728" max="9728" width="31.5703125" style="4" bestFit="1" customWidth="1"/>
    <col min="9729" max="9729" width="39" style="4" customWidth="1"/>
    <col min="9730" max="9730" width="14.42578125" style="4" customWidth="1"/>
    <col min="9731" max="9731" width="10.85546875" style="4" bestFit="1" customWidth="1"/>
    <col min="9732" max="9732" width="22.28515625" style="4" customWidth="1"/>
    <col min="9733" max="9733" width="25.28515625" style="4" customWidth="1"/>
    <col min="9734" max="9734" width="20" style="4" customWidth="1"/>
    <col min="9735" max="9735" width="26.7109375" style="4" customWidth="1"/>
    <col min="9736" max="9983" width="11.42578125" style="4"/>
    <col min="9984" max="9984" width="31.5703125" style="4" bestFit="1" customWidth="1"/>
    <col min="9985" max="9985" width="39" style="4" customWidth="1"/>
    <col min="9986" max="9986" width="14.42578125" style="4" customWidth="1"/>
    <col min="9987" max="9987" width="10.85546875" style="4" bestFit="1" customWidth="1"/>
    <col min="9988" max="9988" width="22.28515625" style="4" customWidth="1"/>
    <col min="9989" max="9989" width="25.28515625" style="4" customWidth="1"/>
    <col min="9990" max="9990" width="20" style="4" customWidth="1"/>
    <col min="9991" max="9991" width="26.7109375" style="4" customWidth="1"/>
    <col min="9992" max="10239" width="11.42578125" style="4"/>
    <col min="10240" max="10240" width="31.5703125" style="4" bestFit="1" customWidth="1"/>
    <col min="10241" max="10241" width="39" style="4" customWidth="1"/>
    <col min="10242" max="10242" width="14.42578125" style="4" customWidth="1"/>
    <col min="10243" max="10243" width="10.85546875" style="4" bestFit="1" customWidth="1"/>
    <col min="10244" max="10244" width="22.28515625" style="4" customWidth="1"/>
    <col min="10245" max="10245" width="25.28515625" style="4" customWidth="1"/>
    <col min="10246" max="10246" width="20" style="4" customWidth="1"/>
    <col min="10247" max="10247" width="26.7109375" style="4" customWidth="1"/>
    <col min="10248" max="10495" width="11.42578125" style="4"/>
    <col min="10496" max="10496" width="31.5703125" style="4" bestFit="1" customWidth="1"/>
    <col min="10497" max="10497" width="39" style="4" customWidth="1"/>
    <col min="10498" max="10498" width="14.42578125" style="4" customWidth="1"/>
    <col min="10499" max="10499" width="10.85546875" style="4" bestFit="1" customWidth="1"/>
    <col min="10500" max="10500" width="22.28515625" style="4" customWidth="1"/>
    <col min="10501" max="10501" width="25.28515625" style="4" customWidth="1"/>
    <col min="10502" max="10502" width="20" style="4" customWidth="1"/>
    <col min="10503" max="10503" width="26.7109375" style="4" customWidth="1"/>
    <col min="10504" max="10751" width="11.42578125" style="4"/>
    <col min="10752" max="10752" width="31.5703125" style="4" bestFit="1" customWidth="1"/>
    <col min="10753" max="10753" width="39" style="4" customWidth="1"/>
    <col min="10754" max="10754" width="14.42578125" style="4" customWidth="1"/>
    <col min="10755" max="10755" width="10.85546875" style="4" bestFit="1" customWidth="1"/>
    <col min="10756" max="10756" width="22.28515625" style="4" customWidth="1"/>
    <col min="10757" max="10757" width="25.28515625" style="4" customWidth="1"/>
    <col min="10758" max="10758" width="20" style="4" customWidth="1"/>
    <col min="10759" max="10759" width="26.7109375" style="4" customWidth="1"/>
    <col min="10760" max="11007" width="11.42578125" style="4"/>
    <col min="11008" max="11008" width="31.5703125" style="4" bestFit="1" customWidth="1"/>
    <col min="11009" max="11009" width="39" style="4" customWidth="1"/>
    <col min="11010" max="11010" width="14.42578125" style="4" customWidth="1"/>
    <col min="11011" max="11011" width="10.85546875" style="4" bestFit="1" customWidth="1"/>
    <col min="11012" max="11012" width="22.28515625" style="4" customWidth="1"/>
    <col min="11013" max="11013" width="25.28515625" style="4" customWidth="1"/>
    <col min="11014" max="11014" width="20" style="4" customWidth="1"/>
    <col min="11015" max="11015" width="26.7109375" style="4" customWidth="1"/>
    <col min="11016" max="11263" width="11.42578125" style="4"/>
    <col min="11264" max="11264" width="31.5703125" style="4" bestFit="1" customWidth="1"/>
    <col min="11265" max="11265" width="39" style="4" customWidth="1"/>
    <col min="11266" max="11266" width="14.42578125" style="4" customWidth="1"/>
    <col min="11267" max="11267" width="10.85546875" style="4" bestFit="1" customWidth="1"/>
    <col min="11268" max="11268" width="22.28515625" style="4" customWidth="1"/>
    <col min="11269" max="11269" width="25.28515625" style="4" customWidth="1"/>
    <col min="11270" max="11270" width="20" style="4" customWidth="1"/>
    <col min="11271" max="11271" width="26.7109375" style="4" customWidth="1"/>
    <col min="11272" max="11519" width="11.42578125" style="4"/>
    <col min="11520" max="11520" width="31.5703125" style="4" bestFit="1" customWidth="1"/>
    <col min="11521" max="11521" width="39" style="4" customWidth="1"/>
    <col min="11522" max="11522" width="14.42578125" style="4" customWidth="1"/>
    <col min="11523" max="11523" width="10.85546875" style="4" bestFit="1" customWidth="1"/>
    <col min="11524" max="11524" width="22.28515625" style="4" customWidth="1"/>
    <col min="11525" max="11525" width="25.28515625" style="4" customWidth="1"/>
    <col min="11526" max="11526" width="20" style="4" customWidth="1"/>
    <col min="11527" max="11527" width="26.7109375" style="4" customWidth="1"/>
    <col min="11528" max="11775" width="11.42578125" style="4"/>
    <col min="11776" max="11776" width="31.5703125" style="4" bestFit="1" customWidth="1"/>
    <col min="11777" max="11777" width="39" style="4" customWidth="1"/>
    <col min="11778" max="11778" width="14.42578125" style="4" customWidth="1"/>
    <col min="11779" max="11779" width="10.85546875" style="4" bestFit="1" customWidth="1"/>
    <col min="11780" max="11780" width="22.28515625" style="4" customWidth="1"/>
    <col min="11781" max="11781" width="25.28515625" style="4" customWidth="1"/>
    <col min="11782" max="11782" width="20" style="4" customWidth="1"/>
    <col min="11783" max="11783" width="26.7109375" style="4" customWidth="1"/>
    <col min="11784" max="12031" width="11.42578125" style="4"/>
    <col min="12032" max="12032" width="31.5703125" style="4" bestFit="1" customWidth="1"/>
    <col min="12033" max="12033" width="39" style="4" customWidth="1"/>
    <col min="12034" max="12034" width="14.42578125" style="4" customWidth="1"/>
    <col min="12035" max="12035" width="10.85546875" style="4" bestFit="1" customWidth="1"/>
    <col min="12036" max="12036" width="22.28515625" style="4" customWidth="1"/>
    <col min="12037" max="12037" width="25.28515625" style="4" customWidth="1"/>
    <col min="12038" max="12038" width="20" style="4" customWidth="1"/>
    <col min="12039" max="12039" width="26.7109375" style="4" customWidth="1"/>
    <col min="12040" max="12287" width="11.42578125" style="4"/>
    <col min="12288" max="12288" width="31.5703125" style="4" bestFit="1" customWidth="1"/>
    <col min="12289" max="12289" width="39" style="4" customWidth="1"/>
    <col min="12290" max="12290" width="14.42578125" style="4" customWidth="1"/>
    <col min="12291" max="12291" width="10.85546875" style="4" bestFit="1" customWidth="1"/>
    <col min="12292" max="12292" width="22.28515625" style="4" customWidth="1"/>
    <col min="12293" max="12293" width="25.28515625" style="4" customWidth="1"/>
    <col min="12294" max="12294" width="20" style="4" customWidth="1"/>
    <col min="12295" max="12295" width="26.7109375" style="4" customWidth="1"/>
    <col min="12296" max="12543" width="11.42578125" style="4"/>
    <col min="12544" max="12544" width="31.5703125" style="4" bestFit="1" customWidth="1"/>
    <col min="12545" max="12545" width="39" style="4" customWidth="1"/>
    <col min="12546" max="12546" width="14.42578125" style="4" customWidth="1"/>
    <col min="12547" max="12547" width="10.85546875" style="4" bestFit="1" customWidth="1"/>
    <col min="12548" max="12548" width="22.28515625" style="4" customWidth="1"/>
    <col min="12549" max="12549" width="25.28515625" style="4" customWidth="1"/>
    <col min="12550" max="12550" width="20" style="4" customWidth="1"/>
    <col min="12551" max="12551" width="26.7109375" style="4" customWidth="1"/>
    <col min="12552" max="12799" width="11.42578125" style="4"/>
    <col min="12800" max="12800" width="31.5703125" style="4" bestFit="1" customWidth="1"/>
    <col min="12801" max="12801" width="39" style="4" customWidth="1"/>
    <col min="12802" max="12802" width="14.42578125" style="4" customWidth="1"/>
    <col min="12803" max="12803" width="10.85546875" style="4" bestFit="1" customWidth="1"/>
    <col min="12804" max="12804" width="22.28515625" style="4" customWidth="1"/>
    <col min="12805" max="12805" width="25.28515625" style="4" customWidth="1"/>
    <col min="12806" max="12806" width="20" style="4" customWidth="1"/>
    <col min="12807" max="12807" width="26.7109375" style="4" customWidth="1"/>
    <col min="12808" max="13055" width="11.42578125" style="4"/>
    <col min="13056" max="13056" width="31.5703125" style="4" bestFit="1" customWidth="1"/>
    <col min="13057" max="13057" width="39" style="4" customWidth="1"/>
    <col min="13058" max="13058" width="14.42578125" style="4" customWidth="1"/>
    <col min="13059" max="13059" width="10.85546875" style="4" bestFit="1" customWidth="1"/>
    <col min="13060" max="13060" width="22.28515625" style="4" customWidth="1"/>
    <col min="13061" max="13061" width="25.28515625" style="4" customWidth="1"/>
    <col min="13062" max="13062" width="20" style="4" customWidth="1"/>
    <col min="13063" max="13063" width="26.7109375" style="4" customWidth="1"/>
    <col min="13064" max="13311" width="11.42578125" style="4"/>
    <col min="13312" max="13312" width="31.5703125" style="4" bestFit="1" customWidth="1"/>
    <col min="13313" max="13313" width="39" style="4" customWidth="1"/>
    <col min="13314" max="13314" width="14.42578125" style="4" customWidth="1"/>
    <col min="13315" max="13315" width="10.85546875" style="4" bestFit="1" customWidth="1"/>
    <col min="13316" max="13316" width="22.28515625" style="4" customWidth="1"/>
    <col min="13317" max="13317" width="25.28515625" style="4" customWidth="1"/>
    <col min="13318" max="13318" width="20" style="4" customWidth="1"/>
    <col min="13319" max="13319" width="26.7109375" style="4" customWidth="1"/>
    <col min="13320" max="13567" width="11.42578125" style="4"/>
    <col min="13568" max="13568" width="31.5703125" style="4" bestFit="1" customWidth="1"/>
    <col min="13569" max="13569" width="39" style="4" customWidth="1"/>
    <col min="13570" max="13570" width="14.42578125" style="4" customWidth="1"/>
    <col min="13571" max="13571" width="10.85546875" style="4" bestFit="1" customWidth="1"/>
    <col min="13572" max="13572" width="22.28515625" style="4" customWidth="1"/>
    <col min="13573" max="13573" width="25.28515625" style="4" customWidth="1"/>
    <col min="13574" max="13574" width="20" style="4" customWidth="1"/>
    <col min="13575" max="13575" width="26.7109375" style="4" customWidth="1"/>
    <col min="13576" max="13823" width="11.42578125" style="4"/>
    <col min="13824" max="13824" width="31.5703125" style="4" bestFit="1" customWidth="1"/>
    <col min="13825" max="13825" width="39" style="4" customWidth="1"/>
    <col min="13826" max="13826" width="14.42578125" style="4" customWidth="1"/>
    <col min="13827" max="13827" width="10.85546875" style="4" bestFit="1" customWidth="1"/>
    <col min="13828" max="13828" width="22.28515625" style="4" customWidth="1"/>
    <col min="13829" max="13829" width="25.28515625" style="4" customWidth="1"/>
    <col min="13830" max="13830" width="20" style="4" customWidth="1"/>
    <col min="13831" max="13831" width="26.7109375" style="4" customWidth="1"/>
    <col min="13832" max="14079" width="11.42578125" style="4"/>
    <col min="14080" max="14080" width="31.5703125" style="4" bestFit="1" customWidth="1"/>
    <col min="14081" max="14081" width="39" style="4" customWidth="1"/>
    <col min="14082" max="14082" width="14.42578125" style="4" customWidth="1"/>
    <col min="14083" max="14083" width="10.85546875" style="4" bestFit="1" customWidth="1"/>
    <col min="14084" max="14084" width="22.28515625" style="4" customWidth="1"/>
    <col min="14085" max="14085" width="25.28515625" style="4" customWidth="1"/>
    <col min="14086" max="14086" width="20" style="4" customWidth="1"/>
    <col min="14087" max="14087" width="26.7109375" style="4" customWidth="1"/>
    <col min="14088" max="14335" width="11.42578125" style="4"/>
    <col min="14336" max="14336" width="31.5703125" style="4" bestFit="1" customWidth="1"/>
    <col min="14337" max="14337" width="39" style="4" customWidth="1"/>
    <col min="14338" max="14338" width="14.42578125" style="4" customWidth="1"/>
    <col min="14339" max="14339" width="10.85546875" style="4" bestFit="1" customWidth="1"/>
    <col min="14340" max="14340" width="22.28515625" style="4" customWidth="1"/>
    <col min="14341" max="14341" width="25.28515625" style="4" customWidth="1"/>
    <col min="14342" max="14342" width="20" style="4" customWidth="1"/>
    <col min="14343" max="14343" width="26.7109375" style="4" customWidth="1"/>
    <col min="14344" max="14591" width="11.42578125" style="4"/>
    <col min="14592" max="14592" width="31.5703125" style="4" bestFit="1" customWidth="1"/>
    <col min="14593" max="14593" width="39" style="4" customWidth="1"/>
    <col min="14594" max="14594" width="14.42578125" style="4" customWidth="1"/>
    <col min="14595" max="14595" width="10.85546875" style="4" bestFit="1" customWidth="1"/>
    <col min="14596" max="14596" width="22.28515625" style="4" customWidth="1"/>
    <col min="14597" max="14597" width="25.28515625" style="4" customWidth="1"/>
    <col min="14598" max="14598" width="20" style="4" customWidth="1"/>
    <col min="14599" max="14599" width="26.7109375" style="4" customWidth="1"/>
    <col min="14600" max="14847" width="11.42578125" style="4"/>
    <col min="14848" max="14848" width="31.5703125" style="4" bestFit="1" customWidth="1"/>
    <col min="14849" max="14849" width="39" style="4" customWidth="1"/>
    <col min="14850" max="14850" width="14.42578125" style="4" customWidth="1"/>
    <col min="14851" max="14851" width="10.85546875" style="4" bestFit="1" customWidth="1"/>
    <col min="14852" max="14852" width="22.28515625" style="4" customWidth="1"/>
    <col min="14853" max="14853" width="25.28515625" style="4" customWidth="1"/>
    <col min="14854" max="14854" width="20" style="4" customWidth="1"/>
    <col min="14855" max="14855" width="26.7109375" style="4" customWidth="1"/>
    <col min="14856" max="15103" width="11.42578125" style="4"/>
    <col min="15104" max="15104" width="31.5703125" style="4" bestFit="1" customWidth="1"/>
    <col min="15105" max="15105" width="39" style="4" customWidth="1"/>
    <col min="15106" max="15106" width="14.42578125" style="4" customWidth="1"/>
    <col min="15107" max="15107" width="10.85546875" style="4" bestFit="1" customWidth="1"/>
    <col min="15108" max="15108" width="22.28515625" style="4" customWidth="1"/>
    <col min="15109" max="15109" width="25.28515625" style="4" customWidth="1"/>
    <col min="15110" max="15110" width="20" style="4" customWidth="1"/>
    <col min="15111" max="15111" width="26.7109375" style="4" customWidth="1"/>
    <col min="15112" max="15359" width="11.42578125" style="4"/>
    <col min="15360" max="15360" width="31.5703125" style="4" bestFit="1" customWidth="1"/>
    <col min="15361" max="15361" width="39" style="4" customWidth="1"/>
    <col min="15362" max="15362" width="14.42578125" style="4" customWidth="1"/>
    <col min="15363" max="15363" width="10.85546875" style="4" bestFit="1" customWidth="1"/>
    <col min="15364" max="15364" width="22.28515625" style="4" customWidth="1"/>
    <col min="15365" max="15365" width="25.28515625" style="4" customWidth="1"/>
    <col min="15366" max="15366" width="20" style="4" customWidth="1"/>
    <col min="15367" max="15367" width="26.7109375" style="4" customWidth="1"/>
    <col min="15368" max="15615" width="11.42578125" style="4"/>
    <col min="15616" max="15616" width="31.5703125" style="4" bestFit="1" customWidth="1"/>
    <col min="15617" max="15617" width="39" style="4" customWidth="1"/>
    <col min="15618" max="15618" width="14.42578125" style="4" customWidth="1"/>
    <col min="15619" max="15619" width="10.85546875" style="4" bestFit="1" customWidth="1"/>
    <col min="15620" max="15620" width="22.28515625" style="4" customWidth="1"/>
    <col min="15621" max="15621" width="25.28515625" style="4" customWidth="1"/>
    <col min="15622" max="15622" width="20" style="4" customWidth="1"/>
    <col min="15623" max="15623" width="26.7109375" style="4" customWidth="1"/>
    <col min="15624" max="15871" width="11.42578125" style="4"/>
    <col min="15872" max="15872" width="31.5703125" style="4" bestFit="1" customWidth="1"/>
    <col min="15873" max="15873" width="39" style="4" customWidth="1"/>
    <col min="15874" max="15874" width="14.42578125" style="4" customWidth="1"/>
    <col min="15875" max="15875" width="10.85546875" style="4" bestFit="1" customWidth="1"/>
    <col min="15876" max="15876" width="22.28515625" style="4" customWidth="1"/>
    <col min="15877" max="15877" width="25.28515625" style="4" customWidth="1"/>
    <col min="15878" max="15878" width="20" style="4" customWidth="1"/>
    <col min="15879" max="15879" width="26.7109375" style="4" customWidth="1"/>
    <col min="15880" max="16127" width="11.42578125" style="4"/>
    <col min="16128" max="16128" width="31.5703125" style="4" bestFit="1" customWidth="1"/>
    <col min="16129" max="16129" width="39" style="4" customWidth="1"/>
    <col min="16130" max="16130" width="14.42578125" style="4" customWidth="1"/>
    <col min="16131" max="16131" width="10.85546875" style="4" bestFit="1" customWidth="1"/>
    <col min="16132" max="16132" width="22.28515625" style="4" customWidth="1"/>
    <col min="16133" max="16133" width="25.28515625" style="4" customWidth="1"/>
    <col min="16134" max="16134" width="20" style="4" customWidth="1"/>
    <col min="16135" max="16135" width="26.7109375" style="4" customWidth="1"/>
    <col min="16136" max="16384" width="11.42578125" style="4"/>
  </cols>
  <sheetData>
    <row r="1" spans="1:8" s="156" customFormat="1" ht="83.25" customHeight="1" thickTop="1" thickBot="1" x14ac:dyDescent="0.3">
      <c r="A1" s="223" t="s">
        <v>0</v>
      </c>
      <c r="B1" s="223" t="s">
        <v>61</v>
      </c>
      <c r="C1" s="223" t="s">
        <v>62</v>
      </c>
      <c r="D1" s="341" t="s">
        <v>63</v>
      </c>
      <c r="E1" s="342" t="s">
        <v>124</v>
      </c>
      <c r="F1" s="343"/>
      <c r="G1" s="343"/>
      <c r="H1" s="344"/>
    </row>
    <row r="2" spans="1:8" s="156" customFormat="1" ht="15" customHeight="1" x14ac:dyDescent="0.25">
      <c r="A2" s="224"/>
      <c r="B2" s="226"/>
      <c r="C2" s="224"/>
      <c r="D2" s="228"/>
      <c r="E2" s="345" t="s">
        <v>65</v>
      </c>
      <c r="F2" s="346"/>
      <c r="G2" s="345" t="s">
        <v>66</v>
      </c>
      <c r="H2" s="347"/>
    </row>
    <row r="3" spans="1:8" s="156" customFormat="1" ht="15" customHeight="1" x14ac:dyDescent="0.25">
      <c r="A3" s="224"/>
      <c r="B3" s="226"/>
      <c r="C3" s="224"/>
      <c r="D3" s="228"/>
      <c r="E3" s="233"/>
      <c r="F3" s="234"/>
      <c r="G3" s="233"/>
      <c r="H3" s="348"/>
    </row>
    <row r="4" spans="1:8" s="156" customFormat="1" ht="15" customHeight="1" x14ac:dyDescent="0.25">
      <c r="A4" s="224"/>
      <c r="B4" s="226"/>
      <c r="C4" s="224"/>
      <c r="D4" s="228"/>
      <c r="E4" s="233"/>
      <c r="F4" s="234"/>
      <c r="G4" s="233"/>
      <c r="H4" s="348"/>
    </row>
    <row r="5" spans="1:8" s="156" customFormat="1" ht="15" customHeight="1" x14ac:dyDescent="0.25">
      <c r="A5" s="224"/>
      <c r="B5" s="226"/>
      <c r="C5" s="224"/>
      <c r="D5" s="228"/>
      <c r="E5" s="233"/>
      <c r="F5" s="234"/>
      <c r="G5" s="233"/>
      <c r="H5" s="348"/>
    </row>
    <row r="6" spans="1:8" s="156" customFormat="1" ht="15" customHeight="1" x14ac:dyDescent="0.25">
      <c r="A6" s="224"/>
      <c r="B6" s="226"/>
      <c r="C6" s="224"/>
      <c r="D6" s="228"/>
      <c r="E6" s="233"/>
      <c r="F6" s="234"/>
      <c r="G6" s="233"/>
      <c r="H6" s="348"/>
    </row>
    <row r="7" spans="1:8" s="156" customFormat="1" ht="15" customHeight="1" x14ac:dyDescent="0.25">
      <c r="A7" s="224"/>
      <c r="B7" s="226"/>
      <c r="C7" s="224"/>
      <c r="D7" s="228"/>
      <c r="E7" s="233"/>
      <c r="F7" s="234"/>
      <c r="G7" s="233"/>
      <c r="H7" s="348"/>
    </row>
    <row r="8" spans="1:8" s="156" customFormat="1" ht="15" customHeight="1" x14ac:dyDescent="0.25">
      <c r="A8" s="224"/>
      <c r="B8" s="226"/>
      <c r="C8" s="224"/>
      <c r="D8" s="228"/>
      <c r="E8" s="233"/>
      <c r="F8" s="234"/>
      <c r="G8" s="233"/>
      <c r="H8" s="348"/>
    </row>
    <row r="9" spans="1:8" s="156" customFormat="1" ht="15.75" customHeight="1" thickBot="1" x14ac:dyDescent="0.3">
      <c r="A9" s="224"/>
      <c r="B9" s="226"/>
      <c r="C9" s="224"/>
      <c r="D9" s="228"/>
      <c r="E9" s="235"/>
      <c r="F9" s="236"/>
      <c r="G9" s="235"/>
      <c r="H9" s="349"/>
    </row>
    <row r="10" spans="1:8" s="156" customFormat="1" ht="57.75" customHeight="1" thickTop="1" thickBot="1" x14ac:dyDescent="0.3">
      <c r="A10" s="225"/>
      <c r="B10" s="225"/>
      <c r="C10" s="224"/>
      <c r="D10" s="229"/>
      <c r="E10" s="240" t="s">
        <v>125</v>
      </c>
      <c r="F10" s="241"/>
      <c r="G10" s="240" t="s">
        <v>126</v>
      </c>
      <c r="H10" s="350"/>
    </row>
    <row r="11" spans="1:8" s="156" customFormat="1" ht="15.75" thickBot="1" x14ac:dyDescent="0.3">
      <c r="A11" s="173"/>
      <c r="B11" s="173"/>
      <c r="C11" s="225"/>
      <c r="D11" s="173" t="s">
        <v>68</v>
      </c>
      <c r="E11" s="174" t="s">
        <v>69</v>
      </c>
      <c r="F11" s="175" t="s">
        <v>70</v>
      </c>
      <c r="G11" s="174" t="s">
        <v>69</v>
      </c>
      <c r="H11" s="190" t="s">
        <v>70</v>
      </c>
    </row>
    <row r="12" spans="1:8" ht="15.75" thickBot="1" x14ac:dyDescent="0.3">
      <c r="A12" s="49" t="s">
        <v>194</v>
      </c>
      <c r="B12" s="50" t="s">
        <v>195</v>
      </c>
      <c r="C12" s="6"/>
      <c r="D12" s="2"/>
      <c r="E12" s="5"/>
      <c r="F12" s="5"/>
      <c r="G12" s="5"/>
      <c r="H12" s="93"/>
    </row>
    <row r="13" spans="1:8" ht="15.75" thickBot="1" x14ac:dyDescent="0.3">
      <c r="A13" s="49" t="s">
        <v>194</v>
      </c>
      <c r="B13" s="50" t="s">
        <v>196</v>
      </c>
      <c r="C13" s="2"/>
      <c r="D13" s="2"/>
      <c r="E13" s="5"/>
      <c r="F13" s="5"/>
      <c r="G13" s="5"/>
      <c r="H13" s="93"/>
    </row>
    <row r="14" spans="1:8" ht="15.75" thickBot="1" x14ac:dyDescent="0.3">
      <c r="A14" s="49" t="s">
        <v>194</v>
      </c>
      <c r="B14" s="50" t="s">
        <v>197</v>
      </c>
      <c r="C14" s="2"/>
      <c r="D14" s="2"/>
      <c r="E14" s="5"/>
      <c r="F14" s="5"/>
      <c r="G14" s="5"/>
      <c r="H14" s="93"/>
    </row>
    <row r="15" spans="1:8" ht="15.75" thickBot="1" x14ac:dyDescent="0.3">
      <c r="A15" s="49" t="s">
        <v>194</v>
      </c>
      <c r="B15" s="50" t="s">
        <v>198</v>
      </c>
      <c r="C15" s="2"/>
      <c r="D15" s="2"/>
      <c r="E15" s="5"/>
      <c r="F15" s="5"/>
      <c r="G15" s="5"/>
      <c r="H15" s="93"/>
    </row>
    <row r="16" spans="1:8" ht="15.75" thickBot="1" x14ac:dyDescent="0.3">
      <c r="A16" s="221" t="s">
        <v>199</v>
      </c>
      <c r="B16" s="222"/>
      <c r="C16" s="94"/>
      <c r="D16" s="95" t="e">
        <f>+E16/G16</f>
        <v>#DIV/0!</v>
      </c>
      <c r="E16" s="9">
        <f>SUM(E12:E15)</f>
        <v>0</v>
      </c>
      <c r="F16" s="9">
        <f>SUM(F12:F15)</f>
        <v>0</v>
      </c>
      <c r="G16" s="9">
        <f>SUM(G12:G15)</f>
        <v>0</v>
      </c>
      <c r="H16" s="9">
        <f>SUM(H12:H15)</f>
        <v>0</v>
      </c>
    </row>
    <row r="17" spans="1:8" ht="15.75" thickBot="1" x14ac:dyDescent="0.3">
      <c r="A17" s="49" t="s">
        <v>200</v>
      </c>
      <c r="B17" s="50" t="s">
        <v>201</v>
      </c>
      <c r="C17" s="2"/>
      <c r="D17" s="2"/>
      <c r="E17" s="5"/>
      <c r="F17" s="5"/>
      <c r="G17" s="5"/>
      <c r="H17" s="5"/>
    </row>
    <row r="18" spans="1:8" ht="15.75" thickBot="1" x14ac:dyDescent="0.3">
      <c r="A18" s="49" t="s">
        <v>200</v>
      </c>
      <c r="B18" s="50" t="s">
        <v>202</v>
      </c>
      <c r="C18" s="2"/>
      <c r="D18" s="2"/>
      <c r="E18" s="5"/>
      <c r="F18" s="5"/>
      <c r="G18" s="5"/>
      <c r="H18" s="5"/>
    </row>
    <row r="19" spans="1:8" ht="15.75" thickBot="1" x14ac:dyDescent="0.3">
      <c r="A19" s="49" t="s">
        <v>200</v>
      </c>
      <c r="B19" s="50" t="s">
        <v>203</v>
      </c>
      <c r="C19" s="2"/>
      <c r="D19" s="2"/>
      <c r="E19" s="5"/>
      <c r="F19" s="5"/>
      <c r="G19" s="5"/>
      <c r="H19" s="5"/>
    </row>
    <row r="20" spans="1:8" ht="15.75" thickBot="1" x14ac:dyDescent="0.3">
      <c r="A20" s="49" t="s">
        <v>200</v>
      </c>
      <c r="B20" s="50" t="s">
        <v>204</v>
      </c>
      <c r="C20" s="2"/>
      <c r="D20" s="2"/>
      <c r="E20" s="5"/>
      <c r="F20" s="5"/>
      <c r="G20" s="5"/>
      <c r="H20" s="5"/>
    </row>
    <row r="21" spans="1:8" ht="15.75" thickBot="1" x14ac:dyDescent="0.3">
      <c r="A21" s="221" t="s">
        <v>205</v>
      </c>
      <c r="B21" s="222"/>
      <c r="C21" s="94"/>
      <c r="D21" s="95" t="e">
        <f>+E21/G21</f>
        <v>#DIV/0!</v>
      </c>
      <c r="E21" s="9">
        <f>SUM(E17:E20)</f>
        <v>0</v>
      </c>
      <c r="F21" s="9">
        <f>SUM(F17:F20)</f>
        <v>0</v>
      </c>
      <c r="G21" s="9">
        <f>SUM(G17:G20)</f>
        <v>0</v>
      </c>
      <c r="H21" s="9">
        <f>SUM(H17:H20)</f>
        <v>0</v>
      </c>
    </row>
    <row r="22" spans="1:8" ht="15.75" customHeight="1" x14ac:dyDescent="0.25">
      <c r="A22"/>
      <c r="B22" s="10" t="s">
        <v>193</v>
      </c>
      <c r="C22" s="10"/>
      <c r="D22" s="11"/>
      <c r="E22" s="12"/>
      <c r="F22" s="12"/>
      <c r="G22" s="12"/>
      <c r="H22" s="12"/>
    </row>
    <row r="23" spans="1:8" x14ac:dyDescent="0.25">
      <c r="C23" s="13"/>
      <c r="D23" s="13"/>
    </row>
  </sheetData>
  <mergeCells count="11">
    <mergeCell ref="D1:D10"/>
    <mergeCell ref="E1:H1"/>
    <mergeCell ref="E2:F9"/>
    <mergeCell ref="G2:H9"/>
    <mergeCell ref="E10:F10"/>
    <mergeCell ref="G10:H10"/>
    <mergeCell ref="A16:B16"/>
    <mergeCell ref="A21:B21"/>
    <mergeCell ref="A1:A10"/>
    <mergeCell ref="B1:B10"/>
    <mergeCell ref="C1:C11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23"/>
  <sheetViews>
    <sheetView zoomScale="80" zoomScaleNormal="80" workbookViewId="0">
      <pane xSplit="2" ySplit="11" topLeftCell="C12" activePane="bottomRight" state="frozen"/>
      <selection activeCell="E27" sqref="E27"/>
      <selection pane="topRight" activeCell="E27" sqref="E27"/>
      <selection pane="bottomLeft" activeCell="E27" sqref="E27"/>
      <selection pane="bottomRight" activeCell="C12" sqref="C12"/>
    </sheetView>
  </sheetViews>
  <sheetFormatPr baseColWidth="10" defaultRowHeight="14.25" x14ac:dyDescent="0.2"/>
  <cols>
    <col min="1" max="1" width="20.28515625" style="15" customWidth="1"/>
    <col min="2" max="2" width="36.7109375" style="15" bestFit="1" customWidth="1"/>
    <col min="3" max="3" width="14.42578125" style="19" customWidth="1"/>
    <col min="4" max="4" width="13" style="19" bestFit="1" customWidth="1"/>
    <col min="5" max="6" width="9.7109375" style="35" bestFit="1" customWidth="1"/>
    <col min="7" max="12" width="9.7109375" style="19" bestFit="1" customWidth="1"/>
    <col min="13" max="13" width="8.140625" style="19" bestFit="1" customWidth="1"/>
    <col min="14" max="15" width="8.42578125" style="19" bestFit="1" customWidth="1"/>
    <col min="16" max="16" width="7.7109375" style="19" bestFit="1" customWidth="1"/>
    <col min="17" max="17" width="11.140625" style="19" bestFit="1" customWidth="1"/>
    <col min="18" max="19" width="9.7109375" style="35" bestFit="1" customWidth="1"/>
    <col min="20" max="24" width="7.5703125" style="19" bestFit="1" customWidth="1"/>
    <col min="25" max="25" width="8.140625" style="19" bestFit="1" customWidth="1"/>
    <col min="26" max="26" width="8" style="19" customWidth="1"/>
    <col min="27" max="27" width="9.140625" style="19" customWidth="1"/>
    <col min="28" max="28" width="8.42578125" style="19" bestFit="1" customWidth="1"/>
    <col min="29" max="29" width="7.7109375" style="19" bestFit="1" customWidth="1"/>
    <col min="30" max="30" width="9.7109375" style="19" bestFit="1" customWidth="1"/>
    <col min="31" max="16384" width="11.42578125" style="19"/>
  </cols>
  <sheetData>
    <row r="1" spans="1:31" s="176" customFormat="1" ht="73.5" customHeight="1" thickTop="1" thickBot="1" x14ac:dyDescent="0.25">
      <c r="A1" s="244" t="s">
        <v>0</v>
      </c>
      <c r="B1" s="247" t="s">
        <v>61</v>
      </c>
      <c r="C1" s="247" t="s">
        <v>62</v>
      </c>
      <c r="D1" s="251" t="s">
        <v>63</v>
      </c>
      <c r="E1" s="254" t="s">
        <v>127</v>
      </c>
      <c r="F1" s="255"/>
      <c r="G1" s="255"/>
      <c r="H1" s="255"/>
      <c r="I1" s="255"/>
      <c r="J1" s="255"/>
      <c r="K1" s="255"/>
      <c r="L1" s="255"/>
      <c r="M1" s="255"/>
      <c r="N1" s="255"/>
      <c r="O1" s="255"/>
      <c r="P1" s="255"/>
      <c r="Q1" s="255"/>
      <c r="R1" s="255"/>
      <c r="S1" s="255"/>
      <c r="T1" s="255"/>
      <c r="U1" s="255"/>
      <c r="V1" s="255"/>
      <c r="W1" s="255"/>
      <c r="X1" s="255"/>
      <c r="Y1" s="255"/>
      <c r="Z1" s="255"/>
      <c r="AA1" s="255"/>
      <c r="AB1" s="255"/>
      <c r="AC1" s="255"/>
      <c r="AD1" s="255"/>
    </row>
    <row r="2" spans="1:31" s="176" customFormat="1" ht="15" customHeight="1" x14ac:dyDescent="0.2">
      <c r="A2" s="245"/>
      <c r="B2" s="248"/>
      <c r="C2" s="250"/>
      <c r="D2" s="252"/>
      <c r="E2" s="296" t="s">
        <v>65</v>
      </c>
      <c r="F2" s="293"/>
      <c r="G2" s="293"/>
      <c r="H2" s="293"/>
      <c r="I2" s="293"/>
      <c r="J2" s="293"/>
      <c r="K2" s="293"/>
      <c r="L2" s="293"/>
      <c r="M2" s="293"/>
      <c r="N2" s="293"/>
      <c r="O2" s="293"/>
      <c r="P2" s="293"/>
      <c r="Q2" s="293"/>
      <c r="R2" s="296" t="s">
        <v>66</v>
      </c>
      <c r="S2" s="293"/>
      <c r="T2" s="293"/>
      <c r="U2" s="293"/>
      <c r="V2" s="293"/>
      <c r="W2" s="293"/>
      <c r="X2" s="293"/>
      <c r="Y2" s="293"/>
      <c r="Z2" s="293"/>
      <c r="AA2" s="293"/>
      <c r="AB2" s="293"/>
      <c r="AC2" s="293"/>
      <c r="AD2" s="297"/>
    </row>
    <row r="3" spans="1:31" s="176" customFormat="1" ht="15" customHeight="1" x14ac:dyDescent="0.2">
      <c r="A3" s="245"/>
      <c r="B3" s="248"/>
      <c r="C3" s="250"/>
      <c r="D3" s="252"/>
      <c r="E3" s="298"/>
      <c r="F3" s="294"/>
      <c r="G3" s="294"/>
      <c r="H3" s="294"/>
      <c r="I3" s="294"/>
      <c r="J3" s="294"/>
      <c r="K3" s="294"/>
      <c r="L3" s="294"/>
      <c r="M3" s="294"/>
      <c r="N3" s="294"/>
      <c r="O3" s="294"/>
      <c r="P3" s="294"/>
      <c r="Q3" s="294"/>
      <c r="R3" s="298"/>
      <c r="S3" s="294"/>
      <c r="T3" s="294"/>
      <c r="U3" s="294"/>
      <c r="V3" s="294"/>
      <c r="W3" s="294"/>
      <c r="X3" s="294"/>
      <c r="Y3" s="294"/>
      <c r="Z3" s="294"/>
      <c r="AA3" s="294"/>
      <c r="AB3" s="294"/>
      <c r="AC3" s="294"/>
      <c r="AD3" s="299"/>
    </row>
    <row r="4" spans="1:31" s="176" customFormat="1" ht="15" customHeight="1" x14ac:dyDescent="0.2">
      <c r="A4" s="245"/>
      <c r="B4" s="248"/>
      <c r="C4" s="250"/>
      <c r="D4" s="252"/>
      <c r="E4" s="298"/>
      <c r="F4" s="294"/>
      <c r="G4" s="294"/>
      <c r="H4" s="294"/>
      <c r="I4" s="294"/>
      <c r="J4" s="294"/>
      <c r="K4" s="294"/>
      <c r="L4" s="294"/>
      <c r="M4" s="294"/>
      <c r="N4" s="294"/>
      <c r="O4" s="294"/>
      <c r="P4" s="294"/>
      <c r="Q4" s="294"/>
      <c r="R4" s="298"/>
      <c r="S4" s="294"/>
      <c r="T4" s="294"/>
      <c r="U4" s="294"/>
      <c r="V4" s="294"/>
      <c r="W4" s="294"/>
      <c r="X4" s="294"/>
      <c r="Y4" s="294"/>
      <c r="Z4" s="294"/>
      <c r="AA4" s="294"/>
      <c r="AB4" s="294"/>
      <c r="AC4" s="294"/>
      <c r="AD4" s="299"/>
    </row>
    <row r="5" spans="1:31" s="176" customFormat="1" ht="15" customHeight="1" x14ac:dyDescent="0.2">
      <c r="A5" s="245"/>
      <c r="B5" s="248"/>
      <c r="C5" s="250"/>
      <c r="D5" s="252"/>
      <c r="E5" s="298"/>
      <c r="F5" s="294"/>
      <c r="G5" s="294"/>
      <c r="H5" s="294"/>
      <c r="I5" s="294"/>
      <c r="J5" s="294"/>
      <c r="K5" s="294"/>
      <c r="L5" s="294"/>
      <c r="M5" s="294"/>
      <c r="N5" s="294"/>
      <c r="O5" s="294"/>
      <c r="P5" s="294"/>
      <c r="Q5" s="294"/>
      <c r="R5" s="298"/>
      <c r="S5" s="294"/>
      <c r="T5" s="294"/>
      <c r="U5" s="294"/>
      <c r="V5" s="294"/>
      <c r="W5" s="294"/>
      <c r="X5" s="294"/>
      <c r="Y5" s="294"/>
      <c r="Z5" s="294"/>
      <c r="AA5" s="294"/>
      <c r="AB5" s="294"/>
      <c r="AC5" s="294"/>
      <c r="AD5" s="299"/>
    </row>
    <row r="6" spans="1:31" s="176" customFormat="1" ht="15" customHeight="1" x14ac:dyDescent="0.2">
      <c r="A6" s="245"/>
      <c r="B6" s="248"/>
      <c r="C6" s="250"/>
      <c r="D6" s="252"/>
      <c r="E6" s="298"/>
      <c r="F6" s="294"/>
      <c r="G6" s="294"/>
      <c r="H6" s="294"/>
      <c r="I6" s="294"/>
      <c r="J6" s="294"/>
      <c r="K6" s="294"/>
      <c r="L6" s="294"/>
      <c r="M6" s="294"/>
      <c r="N6" s="294"/>
      <c r="O6" s="294"/>
      <c r="P6" s="294"/>
      <c r="Q6" s="294"/>
      <c r="R6" s="298"/>
      <c r="S6" s="294"/>
      <c r="T6" s="294"/>
      <c r="U6" s="294"/>
      <c r="V6" s="294"/>
      <c r="W6" s="294"/>
      <c r="X6" s="294"/>
      <c r="Y6" s="294"/>
      <c r="Z6" s="294"/>
      <c r="AA6" s="294"/>
      <c r="AB6" s="294"/>
      <c r="AC6" s="294"/>
      <c r="AD6" s="299"/>
    </row>
    <row r="7" spans="1:31" s="176" customFormat="1" ht="15" customHeight="1" x14ac:dyDescent="0.2">
      <c r="A7" s="245"/>
      <c r="B7" s="248"/>
      <c r="C7" s="250"/>
      <c r="D7" s="252"/>
      <c r="E7" s="298"/>
      <c r="F7" s="294"/>
      <c r="G7" s="294"/>
      <c r="H7" s="294"/>
      <c r="I7" s="294"/>
      <c r="J7" s="294"/>
      <c r="K7" s="294"/>
      <c r="L7" s="294"/>
      <c r="M7" s="294"/>
      <c r="N7" s="294"/>
      <c r="O7" s="294"/>
      <c r="P7" s="294"/>
      <c r="Q7" s="294"/>
      <c r="R7" s="298"/>
      <c r="S7" s="294"/>
      <c r="T7" s="294"/>
      <c r="U7" s="294"/>
      <c r="V7" s="294"/>
      <c r="W7" s="294"/>
      <c r="X7" s="294"/>
      <c r="Y7" s="294"/>
      <c r="Z7" s="294"/>
      <c r="AA7" s="294"/>
      <c r="AB7" s="294"/>
      <c r="AC7" s="294"/>
      <c r="AD7" s="299"/>
    </row>
    <row r="8" spans="1:31" s="176" customFormat="1" ht="15" customHeight="1" x14ac:dyDescent="0.2">
      <c r="A8" s="245"/>
      <c r="B8" s="248"/>
      <c r="C8" s="250"/>
      <c r="D8" s="252"/>
      <c r="E8" s="298"/>
      <c r="F8" s="294"/>
      <c r="G8" s="294"/>
      <c r="H8" s="294"/>
      <c r="I8" s="294"/>
      <c r="J8" s="294"/>
      <c r="K8" s="294"/>
      <c r="L8" s="294"/>
      <c r="M8" s="294"/>
      <c r="N8" s="294"/>
      <c r="O8" s="294"/>
      <c r="P8" s="294"/>
      <c r="Q8" s="294"/>
      <c r="R8" s="298"/>
      <c r="S8" s="294"/>
      <c r="T8" s="294"/>
      <c r="U8" s="294"/>
      <c r="V8" s="294"/>
      <c r="W8" s="294"/>
      <c r="X8" s="294"/>
      <c r="Y8" s="294"/>
      <c r="Z8" s="294"/>
      <c r="AA8" s="294"/>
      <c r="AB8" s="294"/>
      <c r="AC8" s="294"/>
      <c r="AD8" s="299"/>
    </row>
    <row r="9" spans="1:31" s="176" customFormat="1" ht="15.75" customHeight="1" thickBot="1" x14ac:dyDescent="0.25">
      <c r="A9" s="245"/>
      <c r="B9" s="248"/>
      <c r="C9" s="250"/>
      <c r="D9" s="252"/>
      <c r="E9" s="300"/>
      <c r="F9" s="295"/>
      <c r="G9" s="295"/>
      <c r="H9" s="295"/>
      <c r="I9" s="295"/>
      <c r="J9" s="295"/>
      <c r="K9" s="295"/>
      <c r="L9" s="295"/>
      <c r="M9" s="295"/>
      <c r="N9" s="295"/>
      <c r="O9" s="295"/>
      <c r="P9" s="295"/>
      <c r="Q9" s="295"/>
      <c r="R9" s="300"/>
      <c r="S9" s="295"/>
      <c r="T9" s="295"/>
      <c r="U9" s="295"/>
      <c r="V9" s="295"/>
      <c r="W9" s="295"/>
      <c r="X9" s="295"/>
      <c r="Y9" s="295"/>
      <c r="Z9" s="295"/>
      <c r="AA9" s="295"/>
      <c r="AB9" s="295"/>
      <c r="AC9" s="295"/>
      <c r="AD9" s="301"/>
    </row>
    <row r="10" spans="1:31" s="176" customFormat="1" ht="57.75" customHeight="1" thickBot="1" x14ac:dyDescent="0.25">
      <c r="A10" s="246"/>
      <c r="B10" s="249"/>
      <c r="C10" s="250"/>
      <c r="D10" s="253"/>
      <c r="E10" s="288" t="s">
        <v>128</v>
      </c>
      <c r="F10" s="288"/>
      <c r="G10" s="288"/>
      <c r="H10" s="288"/>
      <c r="I10" s="288"/>
      <c r="J10" s="288"/>
      <c r="K10" s="288"/>
      <c r="L10" s="288"/>
      <c r="M10" s="288"/>
      <c r="N10" s="288"/>
      <c r="O10" s="288"/>
      <c r="P10" s="288"/>
      <c r="Q10" s="288"/>
      <c r="R10" s="287" t="s">
        <v>129</v>
      </c>
      <c r="S10" s="288"/>
      <c r="T10" s="288"/>
      <c r="U10" s="288"/>
      <c r="V10" s="288"/>
      <c r="W10" s="288"/>
      <c r="X10" s="288"/>
      <c r="Y10" s="288"/>
      <c r="Z10" s="288"/>
      <c r="AA10" s="288"/>
      <c r="AB10" s="288"/>
      <c r="AC10" s="288"/>
      <c r="AD10" s="289"/>
    </row>
    <row r="11" spans="1:31" s="176" customFormat="1" ht="15" thickBot="1" x14ac:dyDescent="0.25">
      <c r="A11" s="177"/>
      <c r="B11" s="177"/>
      <c r="C11" s="249"/>
      <c r="D11" s="178" t="s">
        <v>68</v>
      </c>
      <c r="E11" s="179" t="s">
        <v>74</v>
      </c>
      <c r="F11" s="179" t="s">
        <v>75</v>
      </c>
      <c r="G11" s="178" t="s">
        <v>76</v>
      </c>
      <c r="H11" s="178" t="s">
        <v>77</v>
      </c>
      <c r="I11" s="178" t="s">
        <v>78</v>
      </c>
      <c r="J11" s="178" t="s">
        <v>79</v>
      </c>
      <c r="K11" s="178" t="s">
        <v>80</v>
      </c>
      <c r="L11" s="178" t="s">
        <v>81</v>
      </c>
      <c r="M11" s="178" t="s">
        <v>82</v>
      </c>
      <c r="N11" s="178" t="s">
        <v>83</v>
      </c>
      <c r="O11" s="178" t="s">
        <v>84</v>
      </c>
      <c r="P11" s="178" t="s">
        <v>85</v>
      </c>
      <c r="Q11" s="178" t="s">
        <v>86</v>
      </c>
      <c r="R11" s="179" t="s">
        <v>74</v>
      </c>
      <c r="S11" s="179" t="s">
        <v>75</v>
      </c>
      <c r="T11" s="178" t="s">
        <v>76</v>
      </c>
      <c r="U11" s="178" t="s">
        <v>77</v>
      </c>
      <c r="V11" s="178" t="s">
        <v>78</v>
      </c>
      <c r="W11" s="178" t="s">
        <v>79</v>
      </c>
      <c r="X11" s="178" t="s">
        <v>80</v>
      </c>
      <c r="Y11" s="178" t="s">
        <v>81</v>
      </c>
      <c r="Z11" s="178" t="s">
        <v>82</v>
      </c>
      <c r="AA11" s="178" t="s">
        <v>83</v>
      </c>
      <c r="AB11" s="178" t="s">
        <v>84</v>
      </c>
      <c r="AC11" s="178" t="s">
        <v>85</v>
      </c>
      <c r="AD11" s="178" t="s">
        <v>86</v>
      </c>
    </row>
    <row r="12" spans="1:31" ht="15.75" customHeight="1" thickBot="1" x14ac:dyDescent="0.25">
      <c r="A12" s="49" t="s">
        <v>194</v>
      </c>
      <c r="B12" s="50" t="s">
        <v>195</v>
      </c>
      <c r="C12" s="21"/>
      <c r="D12" s="16"/>
      <c r="E12" s="17">
        <f>IFERROR(VLOOKUP(B12,[1]NUM17!$H$3:$L$113,2,FALSE),0)</f>
        <v>0</v>
      </c>
      <c r="F12" s="17">
        <f>IFERROR(VLOOKUP(B12,[1]NUM17!$H$3:$L$113,3,FALSE),0)</f>
        <v>0</v>
      </c>
      <c r="G12" s="17">
        <f>IFERROR(VLOOKUP(B12,[1]NUM17!$H$3:$L$113,4,FALSE),0)</f>
        <v>1</v>
      </c>
      <c r="H12" s="17"/>
      <c r="I12" s="17"/>
      <c r="J12" s="17"/>
      <c r="K12" s="17"/>
      <c r="L12" s="17"/>
      <c r="M12" s="17"/>
      <c r="N12" s="17"/>
      <c r="O12" s="17"/>
      <c r="Q12" s="51">
        <f t="shared" ref="Q12:Q15" si="0">SUM(E12:P12)</f>
        <v>1</v>
      </c>
      <c r="R12" s="76">
        <f>IFERROR(VLOOKUP(B12,[1]DEN17!$H$3:$L$117,2,FALSE),0)</f>
        <v>0</v>
      </c>
      <c r="S12" s="76">
        <f>IFERROR(VLOOKUP(B12,[1]DEN17!$H$3:$L$117,3,FALSE),0)</f>
        <v>0</v>
      </c>
      <c r="T12" s="76">
        <f>IFERROR(VLOOKUP(B12,[1]DEN17!$H$3:$L$117,4,FALSE),0)</f>
        <v>2</v>
      </c>
      <c r="U12" s="17"/>
      <c r="V12" s="17"/>
      <c r="W12" s="17"/>
      <c r="X12" s="17"/>
      <c r="Y12" s="17"/>
      <c r="Z12" s="17"/>
      <c r="AA12" s="17"/>
      <c r="AB12" s="17"/>
      <c r="AD12" s="51">
        <f t="shared" ref="AD12:AD20" si="1">SUM(R12:AC12)</f>
        <v>2</v>
      </c>
    </row>
    <row r="13" spans="1:31" ht="15.75" customHeight="1" thickBot="1" x14ac:dyDescent="0.25">
      <c r="A13" s="49" t="s">
        <v>194</v>
      </c>
      <c r="B13" s="50" t="s">
        <v>196</v>
      </c>
      <c r="C13" s="16"/>
      <c r="D13" s="16"/>
      <c r="E13" s="17">
        <f>IFERROR(VLOOKUP(B13,[1]NUM17!$H$3:$L$113,2,FALSE),0)</f>
        <v>3</v>
      </c>
      <c r="F13" s="17">
        <f>IFERROR(VLOOKUP(B13,[1]NUM17!$H$3:$L$113,3,FALSE),0)</f>
        <v>0</v>
      </c>
      <c r="G13" s="17">
        <f>IFERROR(VLOOKUP(B13,[1]NUM17!$H$3:$L$113,4,FALSE),0)</f>
        <v>1</v>
      </c>
      <c r="H13" s="17"/>
      <c r="I13" s="17"/>
      <c r="J13" s="17"/>
      <c r="K13" s="17"/>
      <c r="L13" s="17"/>
      <c r="M13" s="17"/>
      <c r="N13" s="17"/>
      <c r="O13" s="17"/>
      <c r="Q13" s="51">
        <f t="shared" si="0"/>
        <v>4</v>
      </c>
      <c r="R13" s="76">
        <f>IFERROR(VLOOKUP(B13,[1]DEN17!$H$3:$L$117,2,FALSE),0)</f>
        <v>3</v>
      </c>
      <c r="S13" s="76">
        <f>IFERROR(VLOOKUP(B13,[1]DEN17!$H$3:$L$117,3,FALSE),0)</f>
        <v>0</v>
      </c>
      <c r="T13" s="76">
        <f>IFERROR(VLOOKUP(B13,[1]DEN17!$H$3:$L$117,4,FALSE),0)</f>
        <v>1</v>
      </c>
      <c r="U13" s="17"/>
      <c r="V13" s="17"/>
      <c r="W13" s="17"/>
      <c r="X13" s="17"/>
      <c r="Y13" s="17"/>
      <c r="Z13" s="17"/>
      <c r="AA13" s="17"/>
      <c r="AB13" s="17"/>
      <c r="AD13" s="51">
        <f t="shared" si="1"/>
        <v>4</v>
      </c>
    </row>
    <row r="14" spans="1:31" ht="15.75" customHeight="1" thickBot="1" x14ac:dyDescent="0.25">
      <c r="A14" s="49" t="s">
        <v>194</v>
      </c>
      <c r="B14" s="50" t="s">
        <v>197</v>
      </c>
      <c r="C14" s="16"/>
      <c r="D14" s="16"/>
      <c r="E14" s="17">
        <f>IFERROR(VLOOKUP(B14,[1]NUM17!$H$3:$L$113,2,FALSE),0)</f>
        <v>0</v>
      </c>
      <c r="F14" s="17">
        <f>IFERROR(VLOOKUP(B14,[1]NUM17!$H$3:$L$113,3,FALSE),0)</f>
        <v>0</v>
      </c>
      <c r="G14" s="17">
        <f>IFERROR(VLOOKUP(B14,[1]NUM17!$H$3:$L$113,4,FALSE),0)</f>
        <v>0</v>
      </c>
      <c r="H14" s="17"/>
      <c r="I14" s="17"/>
      <c r="J14" s="17"/>
      <c r="K14" s="17"/>
      <c r="L14" s="17"/>
      <c r="M14" s="17"/>
      <c r="N14" s="17"/>
      <c r="O14" s="17"/>
      <c r="Q14" s="51">
        <f t="shared" si="0"/>
        <v>0</v>
      </c>
      <c r="R14" s="76">
        <f>IFERROR(VLOOKUP(B14,[1]DEN17!$H$3:$L$117,2,FALSE),0)</f>
        <v>0</v>
      </c>
      <c r="S14" s="76">
        <f>IFERROR(VLOOKUP(B14,[1]DEN17!$H$3:$L$117,3,FALSE),0)</f>
        <v>0</v>
      </c>
      <c r="T14" s="76">
        <f>IFERROR(VLOOKUP(B14,[1]DEN17!$H$3:$L$117,4,FALSE),0)</f>
        <v>0</v>
      </c>
      <c r="U14" s="17"/>
      <c r="V14" s="17"/>
      <c r="W14" s="17"/>
      <c r="X14" s="17"/>
      <c r="Y14" s="17"/>
      <c r="Z14" s="17"/>
      <c r="AA14" s="17"/>
      <c r="AB14" s="17"/>
      <c r="AD14" s="51">
        <f t="shared" si="1"/>
        <v>0</v>
      </c>
    </row>
    <row r="15" spans="1:31" ht="15.75" customHeight="1" thickBot="1" x14ac:dyDescent="0.25">
      <c r="A15" s="49" t="s">
        <v>194</v>
      </c>
      <c r="B15" s="50" t="s">
        <v>198</v>
      </c>
      <c r="C15" s="16"/>
      <c r="D15" s="16"/>
      <c r="E15" s="17">
        <f>IFERROR(VLOOKUP(B15,[1]NUM17!$H$3:$L$113,2,FALSE),0)</f>
        <v>0</v>
      </c>
      <c r="F15" s="17">
        <f>IFERROR(VLOOKUP(B15,[1]NUM17!$H$3:$L$113,3,FALSE),0)</f>
        <v>0</v>
      </c>
      <c r="G15" s="17">
        <f>IFERROR(VLOOKUP(B15,[1]NUM17!$H$3:$L$113,4,FALSE),0)</f>
        <v>0</v>
      </c>
      <c r="H15" s="17"/>
      <c r="I15" s="17"/>
      <c r="J15" s="17"/>
      <c r="K15" s="17"/>
      <c r="L15" s="17"/>
      <c r="M15" s="17"/>
      <c r="N15" s="17"/>
      <c r="O15" s="17"/>
      <c r="Q15" s="51">
        <f t="shared" si="0"/>
        <v>0</v>
      </c>
      <c r="R15" s="76">
        <f>IFERROR(VLOOKUP(B15,[1]DEN17!$H$3:$L$117,2,FALSE),0)</f>
        <v>0</v>
      </c>
      <c r="S15" s="76">
        <f>IFERROR(VLOOKUP(B15,[1]DEN17!$H$3:$L$117,3,FALSE),0)</f>
        <v>0</v>
      </c>
      <c r="T15" s="76">
        <f>IFERROR(VLOOKUP(B15,[1]DEN17!$H$3:$L$117,4,FALSE),0)</f>
        <v>0</v>
      </c>
      <c r="U15" s="17"/>
      <c r="V15" s="17"/>
      <c r="W15" s="17"/>
      <c r="X15" s="17"/>
      <c r="Y15" s="17"/>
      <c r="Z15" s="17"/>
      <c r="AA15" s="17"/>
      <c r="AB15" s="17"/>
      <c r="AD15" s="51">
        <f t="shared" si="1"/>
        <v>0</v>
      </c>
    </row>
    <row r="16" spans="1:31" s="44" customFormat="1" ht="15" thickBot="1" x14ac:dyDescent="0.25">
      <c r="A16" s="221" t="s">
        <v>199</v>
      </c>
      <c r="B16" s="222"/>
      <c r="C16" s="22">
        <f>+D16/Metas!U7</f>
        <v>0.94955940443634157</v>
      </c>
      <c r="D16" s="23">
        <f>+Q16/AD16</f>
        <v>0.83333333333333337</v>
      </c>
      <c r="E16" s="40">
        <f t="shared" ref="E16:AD16" si="2">SUM(E12:E15)</f>
        <v>3</v>
      </c>
      <c r="F16" s="40">
        <f t="shared" si="2"/>
        <v>0</v>
      </c>
      <c r="G16" s="77">
        <f t="shared" si="2"/>
        <v>2</v>
      </c>
      <c r="H16" s="77">
        <f t="shared" si="2"/>
        <v>0</v>
      </c>
      <c r="I16" s="77">
        <f t="shared" si="2"/>
        <v>0</v>
      </c>
      <c r="J16" s="77">
        <f t="shared" si="2"/>
        <v>0</v>
      </c>
      <c r="K16" s="77">
        <f t="shared" si="2"/>
        <v>0</v>
      </c>
      <c r="L16" s="77">
        <f t="shared" si="2"/>
        <v>0</v>
      </c>
      <c r="M16" s="77">
        <f t="shared" si="2"/>
        <v>0</v>
      </c>
      <c r="N16" s="77">
        <f t="shared" si="2"/>
        <v>0</v>
      </c>
      <c r="O16" s="77">
        <f t="shared" si="2"/>
        <v>0</v>
      </c>
      <c r="P16" s="77">
        <f t="shared" si="2"/>
        <v>0</v>
      </c>
      <c r="Q16" s="25">
        <f t="shared" si="2"/>
        <v>5</v>
      </c>
      <c r="R16" s="40">
        <f t="shared" si="2"/>
        <v>3</v>
      </c>
      <c r="S16" s="40">
        <f t="shared" si="2"/>
        <v>0</v>
      </c>
      <c r="T16" s="77">
        <f t="shared" si="2"/>
        <v>3</v>
      </c>
      <c r="U16" s="77">
        <f t="shared" si="2"/>
        <v>0</v>
      </c>
      <c r="V16" s="77">
        <f t="shared" si="2"/>
        <v>0</v>
      </c>
      <c r="W16" s="77">
        <f t="shared" si="2"/>
        <v>0</v>
      </c>
      <c r="X16" s="77">
        <f t="shared" si="2"/>
        <v>0</v>
      </c>
      <c r="Y16" s="77">
        <f t="shared" si="2"/>
        <v>0</v>
      </c>
      <c r="Z16" s="77">
        <f t="shared" si="2"/>
        <v>0</v>
      </c>
      <c r="AA16" s="77">
        <f t="shared" si="2"/>
        <v>0</v>
      </c>
      <c r="AB16" s="77">
        <f t="shared" si="2"/>
        <v>0</v>
      </c>
      <c r="AC16" s="77">
        <f t="shared" si="2"/>
        <v>0</v>
      </c>
      <c r="AD16" s="25">
        <f t="shared" si="2"/>
        <v>6</v>
      </c>
      <c r="AE16" s="38"/>
    </row>
    <row r="17" spans="1:31" ht="15" thickBot="1" x14ac:dyDescent="0.25">
      <c r="A17" s="49" t="s">
        <v>200</v>
      </c>
      <c r="B17" s="50" t="s">
        <v>201</v>
      </c>
      <c r="C17" s="16"/>
      <c r="D17" s="16"/>
      <c r="E17" s="36">
        <f>IFERROR(VLOOKUP(B17,[1]NUM17!$H$3:$L$113,2,FALSE),0)</f>
        <v>0</v>
      </c>
      <c r="F17" s="36">
        <f>IFERROR(VLOOKUP(B17,[1]NUM17!$H$3:$L$113,3,FALSE),0)</f>
        <v>1</v>
      </c>
      <c r="G17" s="17">
        <f>IFERROR(VLOOKUP(B17,[1]NUM17!$H$3:$L$113,4,FALSE),0)</f>
        <v>2</v>
      </c>
      <c r="H17" s="17"/>
      <c r="I17" s="17"/>
      <c r="J17" s="17"/>
      <c r="K17" s="17"/>
      <c r="L17" s="64"/>
      <c r="M17" s="64"/>
      <c r="N17" s="64"/>
      <c r="O17" s="64"/>
      <c r="Q17" s="51">
        <f t="shared" ref="Q17:Q20" si="3">SUM(E17:P17)</f>
        <v>3</v>
      </c>
      <c r="R17" s="36">
        <f>IFERROR(VLOOKUP(B17,[1]DEN17!$H$3:$L$117,2,FALSE),0)</f>
        <v>0</v>
      </c>
      <c r="S17" s="36">
        <f>IFERROR(VLOOKUP(B17,[1]DEN17!$H$3:$L$117,3,FALSE),0)</f>
        <v>3</v>
      </c>
      <c r="T17" s="17">
        <f>IFERROR(VLOOKUP(B17,[1]DEN17!$H$3:$L$117,4,FALSE),0)</f>
        <v>3</v>
      </c>
      <c r="U17" s="17"/>
      <c r="V17" s="17"/>
      <c r="W17" s="17"/>
      <c r="X17" s="17"/>
      <c r="Y17" s="64"/>
      <c r="Z17" s="64"/>
      <c r="AA17" s="64"/>
      <c r="AB17" s="64"/>
      <c r="AD17" s="51">
        <f t="shared" si="1"/>
        <v>6</v>
      </c>
    </row>
    <row r="18" spans="1:31" ht="15" thickBot="1" x14ac:dyDescent="0.25">
      <c r="A18" s="49" t="s">
        <v>200</v>
      </c>
      <c r="B18" s="50" t="s">
        <v>202</v>
      </c>
      <c r="C18" s="16"/>
      <c r="D18" s="16"/>
      <c r="E18" s="36">
        <f>IFERROR(VLOOKUP(B18,[1]NUM17!$H$3:$L$113,2,FALSE),0)</f>
        <v>0</v>
      </c>
      <c r="F18" s="36">
        <f>IFERROR(VLOOKUP(B18,[1]NUM17!$H$3:$L$113,3,FALSE),0)</f>
        <v>1</v>
      </c>
      <c r="G18" s="17">
        <f>IFERROR(VLOOKUP(B18,[1]NUM17!$H$3:$L$113,4,FALSE),0)</f>
        <v>1</v>
      </c>
      <c r="H18" s="17"/>
      <c r="I18" s="17"/>
      <c r="J18" s="17"/>
      <c r="K18" s="17"/>
      <c r="L18" s="64"/>
      <c r="M18" s="64"/>
      <c r="N18" s="64"/>
      <c r="O18" s="64"/>
      <c r="Q18" s="51">
        <f t="shared" si="3"/>
        <v>2</v>
      </c>
      <c r="R18" s="36">
        <f>IFERROR(VLOOKUP(B18,[1]DEN17!$H$3:$L$117,2,FALSE),0)</f>
        <v>0</v>
      </c>
      <c r="S18" s="36">
        <f>IFERROR(VLOOKUP(B18,[1]DEN17!$H$3:$L$117,3,FALSE),0)</f>
        <v>1</v>
      </c>
      <c r="T18" s="17">
        <f>IFERROR(VLOOKUP(B18,[1]DEN17!$H$3:$L$117,4,FALSE),0)</f>
        <v>1</v>
      </c>
      <c r="U18" s="17"/>
      <c r="V18" s="17"/>
      <c r="W18" s="17"/>
      <c r="X18" s="17"/>
      <c r="Y18" s="64"/>
      <c r="Z18" s="64"/>
      <c r="AA18" s="64"/>
      <c r="AB18" s="64"/>
      <c r="AD18" s="51">
        <f t="shared" si="1"/>
        <v>2</v>
      </c>
    </row>
    <row r="19" spans="1:31" ht="15" thickBot="1" x14ac:dyDescent="0.25">
      <c r="A19" s="49" t="s">
        <v>200</v>
      </c>
      <c r="B19" s="50" t="s">
        <v>203</v>
      </c>
      <c r="C19" s="16"/>
      <c r="D19" s="16"/>
      <c r="E19" s="36">
        <f>IFERROR(VLOOKUP(B19,[1]NUM17!$H$3:$L$113,2,FALSE),0)</f>
        <v>0</v>
      </c>
      <c r="F19" s="36">
        <f>IFERROR(VLOOKUP(B19,[1]NUM17!$H$3:$L$113,3,FALSE),0)</f>
        <v>0</v>
      </c>
      <c r="G19" s="17">
        <f>IFERROR(VLOOKUP(B19,[1]NUM17!$H$3:$L$113,4,FALSE),0)</f>
        <v>0</v>
      </c>
      <c r="H19" s="17"/>
      <c r="I19" s="17"/>
      <c r="J19" s="17"/>
      <c r="K19" s="17"/>
      <c r="L19" s="64"/>
      <c r="M19" s="64"/>
      <c r="N19" s="64"/>
      <c r="O19" s="64"/>
      <c r="Q19" s="51">
        <f t="shared" si="3"/>
        <v>0</v>
      </c>
      <c r="R19" s="36">
        <f>IFERROR(VLOOKUP(B19,[1]DEN17!$H$3:$L$117,2,FALSE),0)</f>
        <v>0</v>
      </c>
      <c r="S19" s="36">
        <f>IFERROR(VLOOKUP(B19,[1]DEN17!$H$3:$L$117,3,FALSE),0)</f>
        <v>0</v>
      </c>
      <c r="T19" s="17">
        <f>IFERROR(VLOOKUP(B19,[1]DEN17!$H$3:$L$117,4,FALSE),0)</f>
        <v>0</v>
      </c>
      <c r="U19" s="17"/>
      <c r="V19" s="17"/>
      <c r="W19" s="17"/>
      <c r="X19" s="17"/>
      <c r="Y19" s="64"/>
      <c r="Z19" s="64"/>
      <c r="AA19" s="64"/>
      <c r="AB19" s="64"/>
      <c r="AD19" s="51">
        <f t="shared" si="1"/>
        <v>0</v>
      </c>
    </row>
    <row r="20" spans="1:31" ht="15" thickBot="1" x14ac:dyDescent="0.25">
      <c r="A20" s="49" t="s">
        <v>200</v>
      </c>
      <c r="B20" s="50" t="s">
        <v>204</v>
      </c>
      <c r="C20" s="16"/>
      <c r="D20" s="16"/>
      <c r="E20" s="36">
        <f>IFERROR(VLOOKUP(B20,[1]NUM17!$H$3:$L$113,2,FALSE),0)</f>
        <v>2</v>
      </c>
      <c r="F20" s="36">
        <f>IFERROR(VLOOKUP(B20,[1]NUM17!$H$3:$L$113,3,FALSE),0)</f>
        <v>0</v>
      </c>
      <c r="G20" s="17">
        <f>IFERROR(VLOOKUP(B20,[1]NUM17!$H$3:$L$113,4,FALSE),0)</f>
        <v>1</v>
      </c>
      <c r="H20" s="17"/>
      <c r="I20" s="17"/>
      <c r="J20" s="17"/>
      <c r="K20" s="17"/>
      <c r="L20" s="64"/>
      <c r="M20" s="64"/>
      <c r="N20" s="64"/>
      <c r="O20" s="64"/>
      <c r="Q20" s="51">
        <f t="shared" si="3"/>
        <v>3</v>
      </c>
      <c r="R20" s="36">
        <f>IFERROR(VLOOKUP(B20,[1]DEN17!$H$3:$L$117,2,FALSE),0)</f>
        <v>2</v>
      </c>
      <c r="S20" s="36">
        <f>IFERROR(VLOOKUP(B20,[1]DEN17!$H$3:$L$117,3,FALSE),0)</f>
        <v>0</v>
      </c>
      <c r="T20" s="17">
        <f>IFERROR(VLOOKUP(B20,[1]DEN17!$H$3:$L$117,4,FALSE),0)</f>
        <v>1</v>
      </c>
      <c r="U20" s="17"/>
      <c r="V20" s="17"/>
      <c r="W20" s="17"/>
      <c r="X20" s="17"/>
      <c r="Y20" s="64"/>
      <c r="Z20" s="64"/>
      <c r="AA20" s="64"/>
      <c r="AB20" s="64"/>
      <c r="AD20" s="51">
        <f t="shared" si="1"/>
        <v>3</v>
      </c>
    </row>
    <row r="21" spans="1:31" s="44" customFormat="1" ht="15" thickBot="1" x14ac:dyDescent="0.25">
      <c r="A21" s="221" t="s">
        <v>205</v>
      </c>
      <c r="B21" s="222"/>
      <c r="C21" s="22">
        <f>+D21/Metas!U6</f>
        <v>0.79823589866395261</v>
      </c>
      <c r="D21" s="23">
        <f>+Q21/AD21</f>
        <v>0.72727272727272729</v>
      </c>
      <c r="E21" s="25">
        <f t="shared" ref="E21:AD21" si="4">SUM(E17:E20)</f>
        <v>2</v>
      </c>
      <c r="F21" s="25">
        <f t="shared" si="4"/>
        <v>2</v>
      </c>
      <c r="G21" s="25">
        <f t="shared" si="4"/>
        <v>4</v>
      </c>
      <c r="H21" s="25">
        <f t="shared" si="4"/>
        <v>0</v>
      </c>
      <c r="I21" s="25">
        <f t="shared" si="4"/>
        <v>0</v>
      </c>
      <c r="J21" s="25">
        <f t="shared" si="4"/>
        <v>0</v>
      </c>
      <c r="K21" s="25">
        <f t="shared" si="4"/>
        <v>0</v>
      </c>
      <c r="L21" s="25">
        <f t="shared" si="4"/>
        <v>0</v>
      </c>
      <c r="M21" s="25">
        <f t="shared" si="4"/>
        <v>0</v>
      </c>
      <c r="N21" s="25">
        <f t="shared" si="4"/>
        <v>0</v>
      </c>
      <c r="O21" s="25">
        <f t="shared" si="4"/>
        <v>0</v>
      </c>
      <c r="P21" s="25">
        <f t="shared" si="4"/>
        <v>0</v>
      </c>
      <c r="Q21" s="25">
        <f t="shared" si="4"/>
        <v>8</v>
      </c>
      <c r="R21" s="25">
        <f t="shared" si="4"/>
        <v>2</v>
      </c>
      <c r="S21" s="25">
        <f t="shared" si="4"/>
        <v>4</v>
      </c>
      <c r="T21" s="25">
        <f t="shared" si="4"/>
        <v>5</v>
      </c>
      <c r="U21" s="25">
        <f t="shared" si="4"/>
        <v>0</v>
      </c>
      <c r="V21" s="25">
        <f t="shared" si="4"/>
        <v>0</v>
      </c>
      <c r="W21" s="25">
        <f t="shared" si="4"/>
        <v>0</v>
      </c>
      <c r="X21" s="25">
        <f t="shared" si="4"/>
        <v>0</v>
      </c>
      <c r="Y21" s="25">
        <f t="shared" si="4"/>
        <v>0</v>
      </c>
      <c r="Z21" s="25">
        <f t="shared" si="4"/>
        <v>0</v>
      </c>
      <c r="AA21" s="25">
        <f t="shared" si="4"/>
        <v>0</v>
      </c>
      <c r="AB21" s="25">
        <f t="shared" si="4"/>
        <v>0</v>
      </c>
      <c r="AC21" s="25">
        <f t="shared" si="4"/>
        <v>0</v>
      </c>
      <c r="AD21" s="25">
        <f t="shared" si="4"/>
        <v>11</v>
      </c>
      <c r="AE21" s="38"/>
    </row>
    <row r="22" spans="1:31" s="142" customFormat="1" x14ac:dyDescent="0.2">
      <c r="B22" s="29" t="s">
        <v>193</v>
      </c>
      <c r="C22" s="30"/>
      <c r="D22" s="31"/>
      <c r="E22" s="144">
        <f>+E16+E21</f>
        <v>5</v>
      </c>
      <c r="F22" s="144">
        <f t="shared" ref="F22:AD22" si="5">+F16+F21</f>
        <v>2</v>
      </c>
      <c r="G22" s="144">
        <f t="shared" si="5"/>
        <v>6</v>
      </c>
      <c r="H22" s="144">
        <f t="shared" si="5"/>
        <v>0</v>
      </c>
      <c r="I22" s="144">
        <f t="shared" si="5"/>
        <v>0</v>
      </c>
      <c r="J22" s="144">
        <f t="shared" si="5"/>
        <v>0</v>
      </c>
      <c r="K22" s="144">
        <f t="shared" si="5"/>
        <v>0</v>
      </c>
      <c r="L22" s="144">
        <f t="shared" si="5"/>
        <v>0</v>
      </c>
      <c r="M22" s="144">
        <f t="shared" si="5"/>
        <v>0</v>
      </c>
      <c r="N22" s="144">
        <f t="shared" si="5"/>
        <v>0</v>
      </c>
      <c r="O22" s="144">
        <f t="shared" si="5"/>
        <v>0</v>
      </c>
      <c r="P22" s="144">
        <f t="shared" si="5"/>
        <v>0</v>
      </c>
      <c r="Q22" s="144">
        <f t="shared" si="5"/>
        <v>13</v>
      </c>
      <c r="R22" s="144">
        <f t="shared" si="5"/>
        <v>5</v>
      </c>
      <c r="S22" s="144">
        <f t="shared" si="5"/>
        <v>4</v>
      </c>
      <c r="T22" s="144">
        <f t="shared" si="5"/>
        <v>8</v>
      </c>
      <c r="U22" s="144">
        <f t="shared" si="5"/>
        <v>0</v>
      </c>
      <c r="V22" s="144">
        <f t="shared" si="5"/>
        <v>0</v>
      </c>
      <c r="W22" s="144">
        <f t="shared" si="5"/>
        <v>0</v>
      </c>
      <c r="X22" s="144">
        <f t="shared" si="5"/>
        <v>0</v>
      </c>
      <c r="Y22" s="144">
        <f t="shared" si="5"/>
        <v>0</v>
      </c>
      <c r="Z22" s="144">
        <f t="shared" si="5"/>
        <v>0</v>
      </c>
      <c r="AA22" s="144">
        <f t="shared" si="5"/>
        <v>0</v>
      </c>
      <c r="AB22" s="144">
        <f t="shared" si="5"/>
        <v>0</v>
      </c>
      <c r="AC22" s="144">
        <f t="shared" si="5"/>
        <v>0</v>
      </c>
      <c r="AD22" s="144">
        <f t="shared" si="5"/>
        <v>17</v>
      </c>
      <c r="AE22" s="68"/>
    </row>
    <row r="23" spans="1:31" x14ac:dyDescent="0.2">
      <c r="C23" s="33"/>
      <c r="D23" s="34"/>
      <c r="AD23" s="38"/>
    </row>
  </sheetData>
  <mergeCells count="11">
    <mergeCell ref="D1:D10"/>
    <mergeCell ref="E1:AD1"/>
    <mergeCell ref="E2:Q9"/>
    <mergeCell ref="R2:AD9"/>
    <mergeCell ref="E10:Q10"/>
    <mergeCell ref="R10:AD10"/>
    <mergeCell ref="A16:B16"/>
    <mergeCell ref="A21:B21"/>
    <mergeCell ref="A1:A10"/>
    <mergeCell ref="B1:B10"/>
    <mergeCell ref="C1:C11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G23"/>
  <sheetViews>
    <sheetView zoomScale="80" zoomScaleNormal="80" workbookViewId="0">
      <pane xSplit="2" ySplit="11" topLeftCell="C12" activePane="bottomRight" state="frozen"/>
      <selection activeCell="E27" sqref="E27"/>
      <selection pane="topRight" activeCell="E27" sqref="E27"/>
      <selection pane="bottomLeft" activeCell="E27" sqref="E27"/>
      <selection pane="bottomRight" activeCell="C12" sqref="C12"/>
    </sheetView>
  </sheetViews>
  <sheetFormatPr baseColWidth="10" defaultRowHeight="15" x14ac:dyDescent="0.25"/>
  <cols>
    <col min="1" max="1" width="31.5703125" style="4" bestFit="1" customWidth="1"/>
    <col min="2" max="2" width="39" style="4" customWidth="1"/>
    <col min="3" max="3" width="14.42578125" style="4" customWidth="1"/>
    <col min="4" max="4" width="10.85546875" style="4" bestFit="1" customWidth="1"/>
    <col min="5" max="5" width="22.28515625" style="14" customWidth="1"/>
    <col min="6" max="6" width="25.28515625" style="4" customWidth="1"/>
    <col min="7" max="7" width="20" style="4" customWidth="1"/>
    <col min="8" max="255" width="11.42578125" style="4"/>
    <col min="256" max="256" width="31.5703125" style="4" bestFit="1" customWidth="1"/>
    <col min="257" max="257" width="39" style="4" customWidth="1"/>
    <col min="258" max="258" width="14.42578125" style="4" customWidth="1"/>
    <col min="259" max="259" width="10.85546875" style="4" bestFit="1" customWidth="1"/>
    <col min="260" max="260" width="22.28515625" style="4" customWidth="1"/>
    <col min="261" max="261" width="25.28515625" style="4" customWidth="1"/>
    <col min="262" max="262" width="20" style="4" customWidth="1"/>
    <col min="263" max="263" width="26.7109375" style="4" customWidth="1"/>
    <col min="264" max="511" width="11.42578125" style="4"/>
    <col min="512" max="512" width="31.5703125" style="4" bestFit="1" customWidth="1"/>
    <col min="513" max="513" width="39" style="4" customWidth="1"/>
    <col min="514" max="514" width="14.42578125" style="4" customWidth="1"/>
    <col min="515" max="515" width="10.85546875" style="4" bestFit="1" customWidth="1"/>
    <col min="516" max="516" width="22.28515625" style="4" customWidth="1"/>
    <col min="517" max="517" width="25.28515625" style="4" customWidth="1"/>
    <col min="518" max="518" width="20" style="4" customWidth="1"/>
    <col min="519" max="519" width="26.7109375" style="4" customWidth="1"/>
    <col min="520" max="767" width="11.42578125" style="4"/>
    <col min="768" max="768" width="31.5703125" style="4" bestFit="1" customWidth="1"/>
    <col min="769" max="769" width="39" style="4" customWidth="1"/>
    <col min="770" max="770" width="14.42578125" style="4" customWidth="1"/>
    <col min="771" max="771" width="10.85546875" style="4" bestFit="1" customWidth="1"/>
    <col min="772" max="772" width="22.28515625" style="4" customWidth="1"/>
    <col min="773" max="773" width="25.28515625" style="4" customWidth="1"/>
    <col min="774" max="774" width="20" style="4" customWidth="1"/>
    <col min="775" max="775" width="26.7109375" style="4" customWidth="1"/>
    <col min="776" max="1023" width="11.42578125" style="4"/>
    <col min="1024" max="1024" width="31.5703125" style="4" bestFit="1" customWidth="1"/>
    <col min="1025" max="1025" width="39" style="4" customWidth="1"/>
    <col min="1026" max="1026" width="14.42578125" style="4" customWidth="1"/>
    <col min="1027" max="1027" width="10.85546875" style="4" bestFit="1" customWidth="1"/>
    <col min="1028" max="1028" width="22.28515625" style="4" customWidth="1"/>
    <col min="1029" max="1029" width="25.28515625" style="4" customWidth="1"/>
    <col min="1030" max="1030" width="20" style="4" customWidth="1"/>
    <col min="1031" max="1031" width="26.7109375" style="4" customWidth="1"/>
    <col min="1032" max="1279" width="11.42578125" style="4"/>
    <col min="1280" max="1280" width="31.5703125" style="4" bestFit="1" customWidth="1"/>
    <col min="1281" max="1281" width="39" style="4" customWidth="1"/>
    <col min="1282" max="1282" width="14.42578125" style="4" customWidth="1"/>
    <col min="1283" max="1283" width="10.85546875" style="4" bestFit="1" customWidth="1"/>
    <col min="1284" max="1284" width="22.28515625" style="4" customWidth="1"/>
    <col min="1285" max="1285" width="25.28515625" style="4" customWidth="1"/>
    <col min="1286" max="1286" width="20" style="4" customWidth="1"/>
    <col min="1287" max="1287" width="26.7109375" style="4" customWidth="1"/>
    <col min="1288" max="1535" width="11.42578125" style="4"/>
    <col min="1536" max="1536" width="31.5703125" style="4" bestFit="1" customWidth="1"/>
    <col min="1537" max="1537" width="39" style="4" customWidth="1"/>
    <col min="1538" max="1538" width="14.42578125" style="4" customWidth="1"/>
    <col min="1539" max="1539" width="10.85546875" style="4" bestFit="1" customWidth="1"/>
    <col min="1540" max="1540" width="22.28515625" style="4" customWidth="1"/>
    <col min="1541" max="1541" width="25.28515625" style="4" customWidth="1"/>
    <col min="1542" max="1542" width="20" style="4" customWidth="1"/>
    <col min="1543" max="1543" width="26.7109375" style="4" customWidth="1"/>
    <col min="1544" max="1791" width="11.42578125" style="4"/>
    <col min="1792" max="1792" width="31.5703125" style="4" bestFit="1" customWidth="1"/>
    <col min="1793" max="1793" width="39" style="4" customWidth="1"/>
    <col min="1794" max="1794" width="14.42578125" style="4" customWidth="1"/>
    <col min="1795" max="1795" width="10.85546875" style="4" bestFit="1" customWidth="1"/>
    <col min="1796" max="1796" width="22.28515625" style="4" customWidth="1"/>
    <col min="1797" max="1797" width="25.28515625" style="4" customWidth="1"/>
    <col min="1798" max="1798" width="20" style="4" customWidth="1"/>
    <col min="1799" max="1799" width="26.7109375" style="4" customWidth="1"/>
    <col min="1800" max="2047" width="11.42578125" style="4"/>
    <col min="2048" max="2048" width="31.5703125" style="4" bestFit="1" customWidth="1"/>
    <col min="2049" max="2049" width="39" style="4" customWidth="1"/>
    <col min="2050" max="2050" width="14.42578125" style="4" customWidth="1"/>
    <col min="2051" max="2051" width="10.85546875" style="4" bestFit="1" customWidth="1"/>
    <col min="2052" max="2052" width="22.28515625" style="4" customWidth="1"/>
    <col min="2053" max="2053" width="25.28515625" style="4" customWidth="1"/>
    <col min="2054" max="2054" width="20" style="4" customWidth="1"/>
    <col min="2055" max="2055" width="26.7109375" style="4" customWidth="1"/>
    <col min="2056" max="2303" width="11.42578125" style="4"/>
    <col min="2304" max="2304" width="31.5703125" style="4" bestFit="1" customWidth="1"/>
    <col min="2305" max="2305" width="39" style="4" customWidth="1"/>
    <col min="2306" max="2306" width="14.42578125" style="4" customWidth="1"/>
    <col min="2307" max="2307" width="10.85546875" style="4" bestFit="1" customWidth="1"/>
    <col min="2308" max="2308" width="22.28515625" style="4" customWidth="1"/>
    <col min="2309" max="2309" width="25.28515625" style="4" customWidth="1"/>
    <col min="2310" max="2310" width="20" style="4" customWidth="1"/>
    <col min="2311" max="2311" width="26.7109375" style="4" customWidth="1"/>
    <col min="2312" max="2559" width="11.42578125" style="4"/>
    <col min="2560" max="2560" width="31.5703125" style="4" bestFit="1" customWidth="1"/>
    <col min="2561" max="2561" width="39" style="4" customWidth="1"/>
    <col min="2562" max="2562" width="14.42578125" style="4" customWidth="1"/>
    <col min="2563" max="2563" width="10.85546875" style="4" bestFit="1" customWidth="1"/>
    <col min="2564" max="2564" width="22.28515625" style="4" customWidth="1"/>
    <col min="2565" max="2565" width="25.28515625" style="4" customWidth="1"/>
    <col min="2566" max="2566" width="20" style="4" customWidth="1"/>
    <col min="2567" max="2567" width="26.7109375" style="4" customWidth="1"/>
    <col min="2568" max="2815" width="11.42578125" style="4"/>
    <col min="2816" max="2816" width="31.5703125" style="4" bestFit="1" customWidth="1"/>
    <col min="2817" max="2817" width="39" style="4" customWidth="1"/>
    <col min="2818" max="2818" width="14.42578125" style="4" customWidth="1"/>
    <col min="2819" max="2819" width="10.85546875" style="4" bestFit="1" customWidth="1"/>
    <col min="2820" max="2820" width="22.28515625" style="4" customWidth="1"/>
    <col min="2821" max="2821" width="25.28515625" style="4" customWidth="1"/>
    <col min="2822" max="2822" width="20" style="4" customWidth="1"/>
    <col min="2823" max="2823" width="26.7109375" style="4" customWidth="1"/>
    <col min="2824" max="3071" width="11.42578125" style="4"/>
    <col min="3072" max="3072" width="31.5703125" style="4" bestFit="1" customWidth="1"/>
    <col min="3073" max="3073" width="39" style="4" customWidth="1"/>
    <col min="3074" max="3074" width="14.42578125" style="4" customWidth="1"/>
    <col min="3075" max="3075" width="10.85546875" style="4" bestFit="1" customWidth="1"/>
    <col min="3076" max="3076" width="22.28515625" style="4" customWidth="1"/>
    <col min="3077" max="3077" width="25.28515625" style="4" customWidth="1"/>
    <col min="3078" max="3078" width="20" style="4" customWidth="1"/>
    <col min="3079" max="3079" width="26.7109375" style="4" customWidth="1"/>
    <col min="3080" max="3327" width="11.42578125" style="4"/>
    <col min="3328" max="3328" width="31.5703125" style="4" bestFit="1" customWidth="1"/>
    <col min="3329" max="3329" width="39" style="4" customWidth="1"/>
    <col min="3330" max="3330" width="14.42578125" style="4" customWidth="1"/>
    <col min="3331" max="3331" width="10.85546875" style="4" bestFit="1" customWidth="1"/>
    <col min="3332" max="3332" width="22.28515625" style="4" customWidth="1"/>
    <col min="3333" max="3333" width="25.28515625" style="4" customWidth="1"/>
    <col min="3334" max="3334" width="20" style="4" customWidth="1"/>
    <col min="3335" max="3335" width="26.7109375" style="4" customWidth="1"/>
    <col min="3336" max="3583" width="11.42578125" style="4"/>
    <col min="3584" max="3584" width="31.5703125" style="4" bestFit="1" customWidth="1"/>
    <col min="3585" max="3585" width="39" style="4" customWidth="1"/>
    <col min="3586" max="3586" width="14.42578125" style="4" customWidth="1"/>
    <col min="3587" max="3587" width="10.85546875" style="4" bestFit="1" customWidth="1"/>
    <col min="3588" max="3588" width="22.28515625" style="4" customWidth="1"/>
    <col min="3589" max="3589" width="25.28515625" style="4" customWidth="1"/>
    <col min="3590" max="3590" width="20" style="4" customWidth="1"/>
    <col min="3591" max="3591" width="26.7109375" style="4" customWidth="1"/>
    <col min="3592" max="3839" width="11.42578125" style="4"/>
    <col min="3840" max="3840" width="31.5703125" style="4" bestFit="1" customWidth="1"/>
    <col min="3841" max="3841" width="39" style="4" customWidth="1"/>
    <col min="3842" max="3842" width="14.42578125" style="4" customWidth="1"/>
    <col min="3843" max="3843" width="10.85546875" style="4" bestFit="1" customWidth="1"/>
    <col min="3844" max="3844" width="22.28515625" style="4" customWidth="1"/>
    <col min="3845" max="3845" width="25.28515625" style="4" customWidth="1"/>
    <col min="3846" max="3846" width="20" style="4" customWidth="1"/>
    <col min="3847" max="3847" width="26.7109375" style="4" customWidth="1"/>
    <col min="3848" max="4095" width="11.42578125" style="4"/>
    <col min="4096" max="4096" width="31.5703125" style="4" bestFit="1" customWidth="1"/>
    <col min="4097" max="4097" width="39" style="4" customWidth="1"/>
    <col min="4098" max="4098" width="14.42578125" style="4" customWidth="1"/>
    <col min="4099" max="4099" width="10.85546875" style="4" bestFit="1" customWidth="1"/>
    <col min="4100" max="4100" width="22.28515625" style="4" customWidth="1"/>
    <col min="4101" max="4101" width="25.28515625" style="4" customWidth="1"/>
    <col min="4102" max="4102" width="20" style="4" customWidth="1"/>
    <col min="4103" max="4103" width="26.7109375" style="4" customWidth="1"/>
    <col min="4104" max="4351" width="11.42578125" style="4"/>
    <col min="4352" max="4352" width="31.5703125" style="4" bestFit="1" customWidth="1"/>
    <col min="4353" max="4353" width="39" style="4" customWidth="1"/>
    <col min="4354" max="4354" width="14.42578125" style="4" customWidth="1"/>
    <col min="4355" max="4355" width="10.85546875" style="4" bestFit="1" customWidth="1"/>
    <col min="4356" max="4356" width="22.28515625" style="4" customWidth="1"/>
    <col min="4357" max="4357" width="25.28515625" style="4" customWidth="1"/>
    <col min="4358" max="4358" width="20" style="4" customWidth="1"/>
    <col min="4359" max="4359" width="26.7109375" style="4" customWidth="1"/>
    <col min="4360" max="4607" width="11.42578125" style="4"/>
    <col min="4608" max="4608" width="31.5703125" style="4" bestFit="1" customWidth="1"/>
    <col min="4609" max="4609" width="39" style="4" customWidth="1"/>
    <col min="4610" max="4610" width="14.42578125" style="4" customWidth="1"/>
    <col min="4611" max="4611" width="10.85546875" style="4" bestFit="1" customWidth="1"/>
    <col min="4612" max="4612" width="22.28515625" style="4" customWidth="1"/>
    <col min="4613" max="4613" width="25.28515625" style="4" customWidth="1"/>
    <col min="4614" max="4614" width="20" style="4" customWidth="1"/>
    <col min="4615" max="4615" width="26.7109375" style="4" customWidth="1"/>
    <col min="4616" max="4863" width="11.42578125" style="4"/>
    <col min="4864" max="4864" width="31.5703125" style="4" bestFit="1" customWidth="1"/>
    <col min="4865" max="4865" width="39" style="4" customWidth="1"/>
    <col min="4866" max="4866" width="14.42578125" style="4" customWidth="1"/>
    <col min="4867" max="4867" width="10.85546875" style="4" bestFit="1" customWidth="1"/>
    <col min="4868" max="4868" width="22.28515625" style="4" customWidth="1"/>
    <col min="4869" max="4869" width="25.28515625" style="4" customWidth="1"/>
    <col min="4870" max="4870" width="20" style="4" customWidth="1"/>
    <col min="4871" max="4871" width="26.7109375" style="4" customWidth="1"/>
    <col min="4872" max="5119" width="11.42578125" style="4"/>
    <col min="5120" max="5120" width="31.5703125" style="4" bestFit="1" customWidth="1"/>
    <col min="5121" max="5121" width="39" style="4" customWidth="1"/>
    <col min="5122" max="5122" width="14.42578125" style="4" customWidth="1"/>
    <col min="5123" max="5123" width="10.85546875" style="4" bestFit="1" customWidth="1"/>
    <col min="5124" max="5124" width="22.28515625" style="4" customWidth="1"/>
    <col min="5125" max="5125" width="25.28515625" style="4" customWidth="1"/>
    <col min="5126" max="5126" width="20" style="4" customWidth="1"/>
    <col min="5127" max="5127" width="26.7109375" style="4" customWidth="1"/>
    <col min="5128" max="5375" width="11.42578125" style="4"/>
    <col min="5376" max="5376" width="31.5703125" style="4" bestFit="1" customWidth="1"/>
    <col min="5377" max="5377" width="39" style="4" customWidth="1"/>
    <col min="5378" max="5378" width="14.42578125" style="4" customWidth="1"/>
    <col min="5379" max="5379" width="10.85546875" style="4" bestFit="1" customWidth="1"/>
    <col min="5380" max="5380" width="22.28515625" style="4" customWidth="1"/>
    <col min="5381" max="5381" width="25.28515625" style="4" customWidth="1"/>
    <col min="5382" max="5382" width="20" style="4" customWidth="1"/>
    <col min="5383" max="5383" width="26.7109375" style="4" customWidth="1"/>
    <col min="5384" max="5631" width="11.42578125" style="4"/>
    <col min="5632" max="5632" width="31.5703125" style="4" bestFit="1" customWidth="1"/>
    <col min="5633" max="5633" width="39" style="4" customWidth="1"/>
    <col min="5634" max="5634" width="14.42578125" style="4" customWidth="1"/>
    <col min="5635" max="5635" width="10.85546875" style="4" bestFit="1" customWidth="1"/>
    <col min="5636" max="5636" width="22.28515625" style="4" customWidth="1"/>
    <col min="5637" max="5637" width="25.28515625" style="4" customWidth="1"/>
    <col min="5638" max="5638" width="20" style="4" customWidth="1"/>
    <col min="5639" max="5639" width="26.7109375" style="4" customWidth="1"/>
    <col min="5640" max="5887" width="11.42578125" style="4"/>
    <col min="5888" max="5888" width="31.5703125" style="4" bestFit="1" customWidth="1"/>
    <col min="5889" max="5889" width="39" style="4" customWidth="1"/>
    <col min="5890" max="5890" width="14.42578125" style="4" customWidth="1"/>
    <col min="5891" max="5891" width="10.85546875" style="4" bestFit="1" customWidth="1"/>
    <col min="5892" max="5892" width="22.28515625" style="4" customWidth="1"/>
    <col min="5893" max="5893" width="25.28515625" style="4" customWidth="1"/>
    <col min="5894" max="5894" width="20" style="4" customWidth="1"/>
    <col min="5895" max="5895" width="26.7109375" style="4" customWidth="1"/>
    <col min="5896" max="6143" width="11.42578125" style="4"/>
    <col min="6144" max="6144" width="31.5703125" style="4" bestFit="1" customWidth="1"/>
    <col min="6145" max="6145" width="39" style="4" customWidth="1"/>
    <col min="6146" max="6146" width="14.42578125" style="4" customWidth="1"/>
    <col min="6147" max="6147" width="10.85546875" style="4" bestFit="1" customWidth="1"/>
    <col min="6148" max="6148" width="22.28515625" style="4" customWidth="1"/>
    <col min="6149" max="6149" width="25.28515625" style="4" customWidth="1"/>
    <col min="6150" max="6150" width="20" style="4" customWidth="1"/>
    <col min="6151" max="6151" width="26.7109375" style="4" customWidth="1"/>
    <col min="6152" max="6399" width="11.42578125" style="4"/>
    <col min="6400" max="6400" width="31.5703125" style="4" bestFit="1" customWidth="1"/>
    <col min="6401" max="6401" width="39" style="4" customWidth="1"/>
    <col min="6402" max="6402" width="14.42578125" style="4" customWidth="1"/>
    <col min="6403" max="6403" width="10.85546875" style="4" bestFit="1" customWidth="1"/>
    <col min="6404" max="6404" width="22.28515625" style="4" customWidth="1"/>
    <col min="6405" max="6405" width="25.28515625" style="4" customWidth="1"/>
    <col min="6406" max="6406" width="20" style="4" customWidth="1"/>
    <col min="6407" max="6407" width="26.7109375" style="4" customWidth="1"/>
    <col min="6408" max="6655" width="11.42578125" style="4"/>
    <col min="6656" max="6656" width="31.5703125" style="4" bestFit="1" customWidth="1"/>
    <col min="6657" max="6657" width="39" style="4" customWidth="1"/>
    <col min="6658" max="6658" width="14.42578125" style="4" customWidth="1"/>
    <col min="6659" max="6659" width="10.85546875" style="4" bestFit="1" customWidth="1"/>
    <col min="6660" max="6660" width="22.28515625" style="4" customWidth="1"/>
    <col min="6661" max="6661" width="25.28515625" style="4" customWidth="1"/>
    <col min="6662" max="6662" width="20" style="4" customWidth="1"/>
    <col min="6663" max="6663" width="26.7109375" style="4" customWidth="1"/>
    <col min="6664" max="6911" width="11.42578125" style="4"/>
    <col min="6912" max="6912" width="31.5703125" style="4" bestFit="1" customWidth="1"/>
    <col min="6913" max="6913" width="39" style="4" customWidth="1"/>
    <col min="6914" max="6914" width="14.42578125" style="4" customWidth="1"/>
    <col min="6915" max="6915" width="10.85546875" style="4" bestFit="1" customWidth="1"/>
    <col min="6916" max="6916" width="22.28515625" style="4" customWidth="1"/>
    <col min="6917" max="6917" width="25.28515625" style="4" customWidth="1"/>
    <col min="6918" max="6918" width="20" style="4" customWidth="1"/>
    <col min="6919" max="6919" width="26.7109375" style="4" customWidth="1"/>
    <col min="6920" max="7167" width="11.42578125" style="4"/>
    <col min="7168" max="7168" width="31.5703125" style="4" bestFit="1" customWidth="1"/>
    <col min="7169" max="7169" width="39" style="4" customWidth="1"/>
    <col min="7170" max="7170" width="14.42578125" style="4" customWidth="1"/>
    <col min="7171" max="7171" width="10.85546875" style="4" bestFit="1" customWidth="1"/>
    <col min="7172" max="7172" width="22.28515625" style="4" customWidth="1"/>
    <col min="7173" max="7173" width="25.28515625" style="4" customWidth="1"/>
    <col min="7174" max="7174" width="20" style="4" customWidth="1"/>
    <col min="7175" max="7175" width="26.7109375" style="4" customWidth="1"/>
    <col min="7176" max="7423" width="11.42578125" style="4"/>
    <col min="7424" max="7424" width="31.5703125" style="4" bestFit="1" customWidth="1"/>
    <col min="7425" max="7425" width="39" style="4" customWidth="1"/>
    <col min="7426" max="7426" width="14.42578125" style="4" customWidth="1"/>
    <col min="7427" max="7427" width="10.85546875" style="4" bestFit="1" customWidth="1"/>
    <col min="7428" max="7428" width="22.28515625" style="4" customWidth="1"/>
    <col min="7429" max="7429" width="25.28515625" style="4" customWidth="1"/>
    <col min="7430" max="7430" width="20" style="4" customWidth="1"/>
    <col min="7431" max="7431" width="26.7109375" style="4" customWidth="1"/>
    <col min="7432" max="7679" width="11.42578125" style="4"/>
    <col min="7680" max="7680" width="31.5703125" style="4" bestFit="1" customWidth="1"/>
    <col min="7681" max="7681" width="39" style="4" customWidth="1"/>
    <col min="7682" max="7682" width="14.42578125" style="4" customWidth="1"/>
    <col min="7683" max="7683" width="10.85546875" style="4" bestFit="1" customWidth="1"/>
    <col min="7684" max="7684" width="22.28515625" style="4" customWidth="1"/>
    <col min="7685" max="7685" width="25.28515625" style="4" customWidth="1"/>
    <col min="7686" max="7686" width="20" style="4" customWidth="1"/>
    <col min="7687" max="7687" width="26.7109375" style="4" customWidth="1"/>
    <col min="7688" max="7935" width="11.42578125" style="4"/>
    <col min="7936" max="7936" width="31.5703125" style="4" bestFit="1" customWidth="1"/>
    <col min="7937" max="7937" width="39" style="4" customWidth="1"/>
    <col min="7938" max="7938" width="14.42578125" style="4" customWidth="1"/>
    <col min="7939" max="7939" width="10.85546875" style="4" bestFit="1" customWidth="1"/>
    <col min="7940" max="7940" width="22.28515625" style="4" customWidth="1"/>
    <col min="7941" max="7941" width="25.28515625" style="4" customWidth="1"/>
    <col min="7942" max="7942" width="20" style="4" customWidth="1"/>
    <col min="7943" max="7943" width="26.7109375" style="4" customWidth="1"/>
    <col min="7944" max="8191" width="11.42578125" style="4"/>
    <col min="8192" max="8192" width="31.5703125" style="4" bestFit="1" customWidth="1"/>
    <col min="8193" max="8193" width="39" style="4" customWidth="1"/>
    <col min="8194" max="8194" width="14.42578125" style="4" customWidth="1"/>
    <col min="8195" max="8195" width="10.85546875" style="4" bestFit="1" customWidth="1"/>
    <col min="8196" max="8196" width="22.28515625" style="4" customWidth="1"/>
    <col min="8197" max="8197" width="25.28515625" style="4" customWidth="1"/>
    <col min="8198" max="8198" width="20" style="4" customWidth="1"/>
    <col min="8199" max="8199" width="26.7109375" style="4" customWidth="1"/>
    <col min="8200" max="8447" width="11.42578125" style="4"/>
    <col min="8448" max="8448" width="31.5703125" style="4" bestFit="1" customWidth="1"/>
    <col min="8449" max="8449" width="39" style="4" customWidth="1"/>
    <col min="8450" max="8450" width="14.42578125" style="4" customWidth="1"/>
    <col min="8451" max="8451" width="10.85546875" style="4" bestFit="1" customWidth="1"/>
    <col min="8452" max="8452" width="22.28515625" style="4" customWidth="1"/>
    <col min="8453" max="8453" width="25.28515625" style="4" customWidth="1"/>
    <col min="8454" max="8454" width="20" style="4" customWidth="1"/>
    <col min="8455" max="8455" width="26.7109375" style="4" customWidth="1"/>
    <col min="8456" max="8703" width="11.42578125" style="4"/>
    <col min="8704" max="8704" width="31.5703125" style="4" bestFit="1" customWidth="1"/>
    <col min="8705" max="8705" width="39" style="4" customWidth="1"/>
    <col min="8706" max="8706" width="14.42578125" style="4" customWidth="1"/>
    <col min="8707" max="8707" width="10.85546875" style="4" bestFit="1" customWidth="1"/>
    <col min="8708" max="8708" width="22.28515625" style="4" customWidth="1"/>
    <col min="8709" max="8709" width="25.28515625" style="4" customWidth="1"/>
    <col min="8710" max="8710" width="20" style="4" customWidth="1"/>
    <col min="8711" max="8711" width="26.7109375" style="4" customWidth="1"/>
    <col min="8712" max="8959" width="11.42578125" style="4"/>
    <col min="8960" max="8960" width="31.5703125" style="4" bestFit="1" customWidth="1"/>
    <col min="8961" max="8961" width="39" style="4" customWidth="1"/>
    <col min="8962" max="8962" width="14.42578125" style="4" customWidth="1"/>
    <col min="8963" max="8963" width="10.85546875" style="4" bestFit="1" customWidth="1"/>
    <col min="8964" max="8964" width="22.28515625" style="4" customWidth="1"/>
    <col min="8965" max="8965" width="25.28515625" style="4" customWidth="1"/>
    <col min="8966" max="8966" width="20" style="4" customWidth="1"/>
    <col min="8967" max="8967" width="26.7109375" style="4" customWidth="1"/>
    <col min="8968" max="9215" width="11.42578125" style="4"/>
    <col min="9216" max="9216" width="31.5703125" style="4" bestFit="1" customWidth="1"/>
    <col min="9217" max="9217" width="39" style="4" customWidth="1"/>
    <col min="9218" max="9218" width="14.42578125" style="4" customWidth="1"/>
    <col min="9219" max="9219" width="10.85546875" style="4" bestFit="1" customWidth="1"/>
    <col min="9220" max="9220" width="22.28515625" style="4" customWidth="1"/>
    <col min="9221" max="9221" width="25.28515625" style="4" customWidth="1"/>
    <col min="9222" max="9222" width="20" style="4" customWidth="1"/>
    <col min="9223" max="9223" width="26.7109375" style="4" customWidth="1"/>
    <col min="9224" max="9471" width="11.42578125" style="4"/>
    <col min="9472" max="9472" width="31.5703125" style="4" bestFit="1" customWidth="1"/>
    <col min="9473" max="9473" width="39" style="4" customWidth="1"/>
    <col min="9474" max="9474" width="14.42578125" style="4" customWidth="1"/>
    <col min="9475" max="9475" width="10.85546875" style="4" bestFit="1" customWidth="1"/>
    <col min="9476" max="9476" width="22.28515625" style="4" customWidth="1"/>
    <col min="9477" max="9477" width="25.28515625" style="4" customWidth="1"/>
    <col min="9478" max="9478" width="20" style="4" customWidth="1"/>
    <col min="9479" max="9479" width="26.7109375" style="4" customWidth="1"/>
    <col min="9480" max="9727" width="11.42578125" style="4"/>
    <col min="9728" max="9728" width="31.5703125" style="4" bestFit="1" customWidth="1"/>
    <col min="9729" max="9729" width="39" style="4" customWidth="1"/>
    <col min="9730" max="9730" width="14.42578125" style="4" customWidth="1"/>
    <col min="9731" max="9731" width="10.85546875" style="4" bestFit="1" customWidth="1"/>
    <col min="9732" max="9732" width="22.28515625" style="4" customWidth="1"/>
    <col min="9733" max="9733" width="25.28515625" style="4" customWidth="1"/>
    <col min="9734" max="9734" width="20" style="4" customWidth="1"/>
    <col min="9735" max="9735" width="26.7109375" style="4" customWidth="1"/>
    <col min="9736" max="9983" width="11.42578125" style="4"/>
    <col min="9984" max="9984" width="31.5703125" style="4" bestFit="1" customWidth="1"/>
    <col min="9985" max="9985" width="39" style="4" customWidth="1"/>
    <col min="9986" max="9986" width="14.42578125" style="4" customWidth="1"/>
    <col min="9987" max="9987" width="10.85546875" style="4" bestFit="1" customWidth="1"/>
    <col min="9988" max="9988" width="22.28515625" style="4" customWidth="1"/>
    <col min="9989" max="9989" width="25.28515625" style="4" customWidth="1"/>
    <col min="9990" max="9990" width="20" style="4" customWidth="1"/>
    <col min="9991" max="9991" width="26.7109375" style="4" customWidth="1"/>
    <col min="9992" max="10239" width="11.42578125" style="4"/>
    <col min="10240" max="10240" width="31.5703125" style="4" bestFit="1" customWidth="1"/>
    <col min="10241" max="10241" width="39" style="4" customWidth="1"/>
    <col min="10242" max="10242" width="14.42578125" style="4" customWidth="1"/>
    <col min="10243" max="10243" width="10.85546875" style="4" bestFit="1" customWidth="1"/>
    <col min="10244" max="10244" width="22.28515625" style="4" customWidth="1"/>
    <col min="10245" max="10245" width="25.28515625" style="4" customWidth="1"/>
    <col min="10246" max="10246" width="20" style="4" customWidth="1"/>
    <col min="10247" max="10247" width="26.7109375" style="4" customWidth="1"/>
    <col min="10248" max="10495" width="11.42578125" style="4"/>
    <col min="10496" max="10496" width="31.5703125" style="4" bestFit="1" customWidth="1"/>
    <col min="10497" max="10497" width="39" style="4" customWidth="1"/>
    <col min="10498" max="10498" width="14.42578125" style="4" customWidth="1"/>
    <col min="10499" max="10499" width="10.85546875" style="4" bestFit="1" customWidth="1"/>
    <col min="10500" max="10500" width="22.28515625" style="4" customWidth="1"/>
    <col min="10501" max="10501" width="25.28515625" style="4" customWidth="1"/>
    <col min="10502" max="10502" width="20" style="4" customWidth="1"/>
    <col min="10503" max="10503" width="26.7109375" style="4" customWidth="1"/>
    <col min="10504" max="10751" width="11.42578125" style="4"/>
    <col min="10752" max="10752" width="31.5703125" style="4" bestFit="1" customWidth="1"/>
    <col min="10753" max="10753" width="39" style="4" customWidth="1"/>
    <col min="10754" max="10754" width="14.42578125" style="4" customWidth="1"/>
    <col min="10755" max="10755" width="10.85546875" style="4" bestFit="1" customWidth="1"/>
    <col min="10756" max="10756" width="22.28515625" style="4" customWidth="1"/>
    <col min="10757" max="10757" width="25.28515625" style="4" customWidth="1"/>
    <col min="10758" max="10758" width="20" style="4" customWidth="1"/>
    <col min="10759" max="10759" width="26.7109375" style="4" customWidth="1"/>
    <col min="10760" max="11007" width="11.42578125" style="4"/>
    <col min="11008" max="11008" width="31.5703125" style="4" bestFit="1" customWidth="1"/>
    <col min="11009" max="11009" width="39" style="4" customWidth="1"/>
    <col min="11010" max="11010" width="14.42578125" style="4" customWidth="1"/>
    <col min="11011" max="11011" width="10.85546875" style="4" bestFit="1" customWidth="1"/>
    <col min="11012" max="11012" width="22.28515625" style="4" customWidth="1"/>
    <col min="11013" max="11013" width="25.28515625" style="4" customWidth="1"/>
    <col min="11014" max="11014" width="20" style="4" customWidth="1"/>
    <col min="11015" max="11015" width="26.7109375" style="4" customWidth="1"/>
    <col min="11016" max="11263" width="11.42578125" style="4"/>
    <col min="11264" max="11264" width="31.5703125" style="4" bestFit="1" customWidth="1"/>
    <col min="11265" max="11265" width="39" style="4" customWidth="1"/>
    <col min="11266" max="11266" width="14.42578125" style="4" customWidth="1"/>
    <col min="11267" max="11267" width="10.85546875" style="4" bestFit="1" customWidth="1"/>
    <col min="11268" max="11268" width="22.28515625" style="4" customWidth="1"/>
    <col min="11269" max="11269" width="25.28515625" style="4" customWidth="1"/>
    <col min="11270" max="11270" width="20" style="4" customWidth="1"/>
    <col min="11271" max="11271" width="26.7109375" style="4" customWidth="1"/>
    <col min="11272" max="11519" width="11.42578125" style="4"/>
    <col min="11520" max="11520" width="31.5703125" style="4" bestFit="1" customWidth="1"/>
    <col min="11521" max="11521" width="39" style="4" customWidth="1"/>
    <col min="11522" max="11522" width="14.42578125" style="4" customWidth="1"/>
    <col min="11523" max="11523" width="10.85546875" style="4" bestFit="1" customWidth="1"/>
    <col min="11524" max="11524" width="22.28515625" style="4" customWidth="1"/>
    <col min="11525" max="11525" width="25.28515625" style="4" customWidth="1"/>
    <col min="11526" max="11526" width="20" style="4" customWidth="1"/>
    <col min="11527" max="11527" width="26.7109375" style="4" customWidth="1"/>
    <col min="11528" max="11775" width="11.42578125" style="4"/>
    <col min="11776" max="11776" width="31.5703125" style="4" bestFit="1" customWidth="1"/>
    <col min="11777" max="11777" width="39" style="4" customWidth="1"/>
    <col min="11778" max="11778" width="14.42578125" style="4" customWidth="1"/>
    <col min="11779" max="11779" width="10.85546875" style="4" bestFit="1" customWidth="1"/>
    <col min="11780" max="11780" width="22.28515625" style="4" customWidth="1"/>
    <col min="11781" max="11781" width="25.28515625" style="4" customWidth="1"/>
    <col min="11782" max="11782" width="20" style="4" customWidth="1"/>
    <col min="11783" max="11783" width="26.7109375" style="4" customWidth="1"/>
    <col min="11784" max="12031" width="11.42578125" style="4"/>
    <col min="12032" max="12032" width="31.5703125" style="4" bestFit="1" customWidth="1"/>
    <col min="12033" max="12033" width="39" style="4" customWidth="1"/>
    <col min="12034" max="12034" width="14.42578125" style="4" customWidth="1"/>
    <col min="12035" max="12035" width="10.85546875" style="4" bestFit="1" customWidth="1"/>
    <col min="12036" max="12036" width="22.28515625" style="4" customWidth="1"/>
    <col min="12037" max="12037" width="25.28515625" style="4" customWidth="1"/>
    <col min="12038" max="12038" width="20" style="4" customWidth="1"/>
    <col min="12039" max="12039" width="26.7109375" style="4" customWidth="1"/>
    <col min="12040" max="12287" width="11.42578125" style="4"/>
    <col min="12288" max="12288" width="31.5703125" style="4" bestFit="1" customWidth="1"/>
    <col min="12289" max="12289" width="39" style="4" customWidth="1"/>
    <col min="12290" max="12290" width="14.42578125" style="4" customWidth="1"/>
    <col min="12291" max="12291" width="10.85546875" style="4" bestFit="1" customWidth="1"/>
    <col min="12292" max="12292" width="22.28515625" style="4" customWidth="1"/>
    <col min="12293" max="12293" width="25.28515625" style="4" customWidth="1"/>
    <col min="12294" max="12294" width="20" style="4" customWidth="1"/>
    <col min="12295" max="12295" width="26.7109375" style="4" customWidth="1"/>
    <col min="12296" max="12543" width="11.42578125" style="4"/>
    <col min="12544" max="12544" width="31.5703125" style="4" bestFit="1" customWidth="1"/>
    <col min="12545" max="12545" width="39" style="4" customWidth="1"/>
    <col min="12546" max="12546" width="14.42578125" style="4" customWidth="1"/>
    <col min="12547" max="12547" width="10.85546875" style="4" bestFit="1" customWidth="1"/>
    <col min="12548" max="12548" width="22.28515625" style="4" customWidth="1"/>
    <col min="12549" max="12549" width="25.28515625" style="4" customWidth="1"/>
    <col min="12550" max="12550" width="20" style="4" customWidth="1"/>
    <col min="12551" max="12551" width="26.7109375" style="4" customWidth="1"/>
    <col min="12552" max="12799" width="11.42578125" style="4"/>
    <col min="12800" max="12800" width="31.5703125" style="4" bestFit="1" customWidth="1"/>
    <col min="12801" max="12801" width="39" style="4" customWidth="1"/>
    <col min="12802" max="12802" width="14.42578125" style="4" customWidth="1"/>
    <col min="12803" max="12803" width="10.85546875" style="4" bestFit="1" customWidth="1"/>
    <col min="12804" max="12804" width="22.28515625" style="4" customWidth="1"/>
    <col min="12805" max="12805" width="25.28515625" style="4" customWidth="1"/>
    <col min="12806" max="12806" width="20" style="4" customWidth="1"/>
    <col min="12807" max="12807" width="26.7109375" style="4" customWidth="1"/>
    <col min="12808" max="13055" width="11.42578125" style="4"/>
    <col min="13056" max="13056" width="31.5703125" style="4" bestFit="1" customWidth="1"/>
    <col min="13057" max="13057" width="39" style="4" customWidth="1"/>
    <col min="13058" max="13058" width="14.42578125" style="4" customWidth="1"/>
    <col min="13059" max="13059" width="10.85546875" style="4" bestFit="1" customWidth="1"/>
    <col min="13060" max="13060" width="22.28515625" style="4" customWidth="1"/>
    <col min="13061" max="13061" width="25.28515625" style="4" customWidth="1"/>
    <col min="13062" max="13062" width="20" style="4" customWidth="1"/>
    <col min="13063" max="13063" width="26.7109375" style="4" customWidth="1"/>
    <col min="13064" max="13311" width="11.42578125" style="4"/>
    <col min="13312" max="13312" width="31.5703125" style="4" bestFit="1" customWidth="1"/>
    <col min="13313" max="13313" width="39" style="4" customWidth="1"/>
    <col min="13314" max="13314" width="14.42578125" style="4" customWidth="1"/>
    <col min="13315" max="13315" width="10.85546875" style="4" bestFit="1" customWidth="1"/>
    <col min="13316" max="13316" width="22.28515625" style="4" customWidth="1"/>
    <col min="13317" max="13317" width="25.28515625" style="4" customWidth="1"/>
    <col min="13318" max="13318" width="20" style="4" customWidth="1"/>
    <col min="13319" max="13319" width="26.7109375" style="4" customWidth="1"/>
    <col min="13320" max="13567" width="11.42578125" style="4"/>
    <col min="13568" max="13568" width="31.5703125" style="4" bestFit="1" customWidth="1"/>
    <col min="13569" max="13569" width="39" style="4" customWidth="1"/>
    <col min="13570" max="13570" width="14.42578125" style="4" customWidth="1"/>
    <col min="13571" max="13571" width="10.85546875" style="4" bestFit="1" customWidth="1"/>
    <col min="13572" max="13572" width="22.28515625" style="4" customWidth="1"/>
    <col min="13573" max="13573" width="25.28515625" style="4" customWidth="1"/>
    <col min="13574" max="13574" width="20" style="4" customWidth="1"/>
    <col min="13575" max="13575" width="26.7109375" style="4" customWidth="1"/>
    <col min="13576" max="13823" width="11.42578125" style="4"/>
    <col min="13824" max="13824" width="31.5703125" style="4" bestFit="1" customWidth="1"/>
    <col min="13825" max="13825" width="39" style="4" customWidth="1"/>
    <col min="13826" max="13826" width="14.42578125" style="4" customWidth="1"/>
    <col min="13827" max="13827" width="10.85546875" style="4" bestFit="1" customWidth="1"/>
    <col min="13828" max="13828" width="22.28515625" style="4" customWidth="1"/>
    <col min="13829" max="13829" width="25.28515625" style="4" customWidth="1"/>
    <col min="13830" max="13830" width="20" style="4" customWidth="1"/>
    <col min="13831" max="13831" width="26.7109375" style="4" customWidth="1"/>
    <col min="13832" max="14079" width="11.42578125" style="4"/>
    <col min="14080" max="14080" width="31.5703125" style="4" bestFit="1" customWidth="1"/>
    <col min="14081" max="14081" width="39" style="4" customWidth="1"/>
    <col min="14082" max="14082" width="14.42578125" style="4" customWidth="1"/>
    <col min="14083" max="14083" width="10.85546875" style="4" bestFit="1" customWidth="1"/>
    <col min="14084" max="14084" width="22.28515625" style="4" customWidth="1"/>
    <col min="14085" max="14085" width="25.28515625" style="4" customWidth="1"/>
    <col min="14086" max="14086" width="20" style="4" customWidth="1"/>
    <col min="14087" max="14087" width="26.7109375" style="4" customWidth="1"/>
    <col min="14088" max="14335" width="11.42578125" style="4"/>
    <col min="14336" max="14336" width="31.5703125" style="4" bestFit="1" customWidth="1"/>
    <col min="14337" max="14337" width="39" style="4" customWidth="1"/>
    <col min="14338" max="14338" width="14.42578125" style="4" customWidth="1"/>
    <col min="14339" max="14339" width="10.85546875" style="4" bestFit="1" customWidth="1"/>
    <col min="14340" max="14340" width="22.28515625" style="4" customWidth="1"/>
    <col min="14341" max="14341" width="25.28515625" style="4" customWidth="1"/>
    <col min="14342" max="14342" width="20" style="4" customWidth="1"/>
    <col min="14343" max="14343" width="26.7109375" style="4" customWidth="1"/>
    <col min="14344" max="14591" width="11.42578125" style="4"/>
    <col min="14592" max="14592" width="31.5703125" style="4" bestFit="1" customWidth="1"/>
    <col min="14593" max="14593" width="39" style="4" customWidth="1"/>
    <col min="14594" max="14594" width="14.42578125" style="4" customWidth="1"/>
    <col min="14595" max="14595" width="10.85546875" style="4" bestFit="1" customWidth="1"/>
    <col min="14596" max="14596" width="22.28515625" style="4" customWidth="1"/>
    <col min="14597" max="14597" width="25.28515625" style="4" customWidth="1"/>
    <col min="14598" max="14598" width="20" style="4" customWidth="1"/>
    <col min="14599" max="14599" width="26.7109375" style="4" customWidth="1"/>
    <col min="14600" max="14847" width="11.42578125" style="4"/>
    <col min="14848" max="14848" width="31.5703125" style="4" bestFit="1" customWidth="1"/>
    <col min="14849" max="14849" width="39" style="4" customWidth="1"/>
    <col min="14850" max="14850" width="14.42578125" style="4" customWidth="1"/>
    <col min="14851" max="14851" width="10.85546875" style="4" bestFit="1" customWidth="1"/>
    <col min="14852" max="14852" width="22.28515625" style="4" customWidth="1"/>
    <col min="14853" max="14853" width="25.28515625" style="4" customWidth="1"/>
    <col min="14854" max="14854" width="20" style="4" customWidth="1"/>
    <col min="14855" max="14855" width="26.7109375" style="4" customWidth="1"/>
    <col min="14856" max="15103" width="11.42578125" style="4"/>
    <col min="15104" max="15104" width="31.5703125" style="4" bestFit="1" customWidth="1"/>
    <col min="15105" max="15105" width="39" style="4" customWidth="1"/>
    <col min="15106" max="15106" width="14.42578125" style="4" customWidth="1"/>
    <col min="15107" max="15107" width="10.85546875" style="4" bestFit="1" customWidth="1"/>
    <col min="15108" max="15108" width="22.28515625" style="4" customWidth="1"/>
    <col min="15109" max="15109" width="25.28515625" style="4" customWidth="1"/>
    <col min="15110" max="15110" width="20" style="4" customWidth="1"/>
    <col min="15111" max="15111" width="26.7109375" style="4" customWidth="1"/>
    <col min="15112" max="15359" width="11.42578125" style="4"/>
    <col min="15360" max="15360" width="31.5703125" style="4" bestFit="1" customWidth="1"/>
    <col min="15361" max="15361" width="39" style="4" customWidth="1"/>
    <col min="15362" max="15362" width="14.42578125" style="4" customWidth="1"/>
    <col min="15363" max="15363" width="10.85546875" style="4" bestFit="1" customWidth="1"/>
    <col min="15364" max="15364" width="22.28515625" style="4" customWidth="1"/>
    <col min="15365" max="15365" width="25.28515625" style="4" customWidth="1"/>
    <col min="15366" max="15366" width="20" style="4" customWidth="1"/>
    <col min="15367" max="15367" width="26.7109375" style="4" customWidth="1"/>
    <col min="15368" max="15615" width="11.42578125" style="4"/>
    <col min="15616" max="15616" width="31.5703125" style="4" bestFit="1" customWidth="1"/>
    <col min="15617" max="15617" width="39" style="4" customWidth="1"/>
    <col min="15618" max="15618" width="14.42578125" style="4" customWidth="1"/>
    <col min="15619" max="15619" width="10.85546875" style="4" bestFit="1" customWidth="1"/>
    <col min="15620" max="15620" width="22.28515625" style="4" customWidth="1"/>
    <col min="15621" max="15621" width="25.28515625" style="4" customWidth="1"/>
    <col min="15622" max="15622" width="20" style="4" customWidth="1"/>
    <col min="15623" max="15623" width="26.7109375" style="4" customWidth="1"/>
    <col min="15624" max="15871" width="11.42578125" style="4"/>
    <col min="15872" max="15872" width="31.5703125" style="4" bestFit="1" customWidth="1"/>
    <col min="15873" max="15873" width="39" style="4" customWidth="1"/>
    <col min="15874" max="15874" width="14.42578125" style="4" customWidth="1"/>
    <col min="15875" max="15875" width="10.85546875" style="4" bestFit="1" customWidth="1"/>
    <col min="15876" max="15876" width="22.28515625" style="4" customWidth="1"/>
    <col min="15877" max="15877" width="25.28515625" style="4" customWidth="1"/>
    <col min="15878" max="15878" width="20" style="4" customWidth="1"/>
    <col min="15879" max="15879" width="26.7109375" style="4" customWidth="1"/>
    <col min="15880" max="16127" width="11.42578125" style="4"/>
    <col min="16128" max="16128" width="31.5703125" style="4" bestFit="1" customWidth="1"/>
    <col min="16129" max="16129" width="39" style="4" customWidth="1"/>
    <col min="16130" max="16130" width="14.42578125" style="4" customWidth="1"/>
    <col min="16131" max="16131" width="10.85546875" style="4" bestFit="1" customWidth="1"/>
    <col min="16132" max="16132" width="22.28515625" style="4" customWidth="1"/>
    <col min="16133" max="16133" width="25.28515625" style="4" customWidth="1"/>
    <col min="16134" max="16134" width="20" style="4" customWidth="1"/>
    <col min="16135" max="16135" width="26.7109375" style="4" customWidth="1"/>
    <col min="16136" max="16384" width="11.42578125" style="4"/>
  </cols>
  <sheetData>
    <row r="1" spans="1:7" s="156" customFormat="1" ht="64.5" customHeight="1" thickTop="1" thickBot="1" x14ac:dyDescent="0.3">
      <c r="A1" s="223" t="s">
        <v>0</v>
      </c>
      <c r="B1" s="223" t="s">
        <v>61</v>
      </c>
      <c r="C1" s="223" t="s">
        <v>62</v>
      </c>
      <c r="D1" s="227" t="s">
        <v>63</v>
      </c>
      <c r="E1" s="230" t="s">
        <v>130</v>
      </c>
      <c r="F1" s="231"/>
      <c r="G1" s="232"/>
    </row>
    <row r="2" spans="1:7" s="156" customFormat="1" ht="15.75" thickTop="1" x14ac:dyDescent="0.25">
      <c r="A2" s="224"/>
      <c r="B2" s="226"/>
      <c r="C2" s="224"/>
      <c r="D2" s="228"/>
      <c r="E2" s="233" t="s">
        <v>65</v>
      </c>
      <c r="F2" s="234"/>
      <c r="G2" s="237" t="s">
        <v>66</v>
      </c>
    </row>
    <row r="3" spans="1:7" s="156" customFormat="1" x14ac:dyDescent="0.25">
      <c r="A3" s="224"/>
      <c r="B3" s="226"/>
      <c r="C3" s="224"/>
      <c r="D3" s="228"/>
      <c r="E3" s="233"/>
      <c r="F3" s="234"/>
      <c r="G3" s="238"/>
    </row>
    <row r="4" spans="1:7" s="156" customFormat="1" x14ac:dyDescent="0.25">
      <c r="A4" s="224"/>
      <c r="B4" s="226"/>
      <c r="C4" s="224"/>
      <c r="D4" s="228"/>
      <c r="E4" s="233"/>
      <c r="F4" s="234"/>
      <c r="G4" s="238"/>
    </row>
    <row r="5" spans="1:7" s="156" customFormat="1" x14ac:dyDescent="0.25">
      <c r="A5" s="224"/>
      <c r="B5" s="226"/>
      <c r="C5" s="224"/>
      <c r="D5" s="228"/>
      <c r="E5" s="233"/>
      <c r="F5" s="234"/>
      <c r="G5" s="238"/>
    </row>
    <row r="6" spans="1:7" s="156" customFormat="1" x14ac:dyDescent="0.25">
      <c r="A6" s="224"/>
      <c r="B6" s="226"/>
      <c r="C6" s="224"/>
      <c r="D6" s="228"/>
      <c r="E6" s="233"/>
      <c r="F6" s="234"/>
      <c r="G6" s="238"/>
    </row>
    <row r="7" spans="1:7" s="156" customFormat="1" x14ac:dyDescent="0.25">
      <c r="A7" s="224"/>
      <c r="B7" s="226"/>
      <c r="C7" s="224"/>
      <c r="D7" s="228"/>
      <c r="E7" s="233"/>
      <c r="F7" s="234"/>
      <c r="G7" s="238"/>
    </row>
    <row r="8" spans="1:7" s="156" customFormat="1" x14ac:dyDescent="0.25">
      <c r="A8" s="224"/>
      <c r="B8" s="226"/>
      <c r="C8" s="224"/>
      <c r="D8" s="228"/>
      <c r="E8" s="233"/>
      <c r="F8" s="234"/>
      <c r="G8" s="238"/>
    </row>
    <row r="9" spans="1:7" s="156" customFormat="1" ht="15.75" thickBot="1" x14ac:dyDescent="0.3">
      <c r="A9" s="224"/>
      <c r="B9" s="226"/>
      <c r="C9" s="224"/>
      <c r="D9" s="228"/>
      <c r="E9" s="235"/>
      <c r="F9" s="236"/>
      <c r="G9" s="239"/>
    </row>
    <row r="10" spans="1:7" s="156" customFormat="1" ht="36.75" customHeight="1" thickTop="1" thickBot="1" x14ac:dyDescent="0.3">
      <c r="A10" s="225"/>
      <c r="B10" s="225"/>
      <c r="C10" s="224"/>
      <c r="D10" s="229"/>
      <c r="E10" s="240" t="s">
        <v>219</v>
      </c>
      <c r="F10" s="241"/>
      <c r="G10" s="242" t="s">
        <v>220</v>
      </c>
    </row>
    <row r="11" spans="1:7" s="156" customFormat="1" ht="15.75" thickBot="1" x14ac:dyDescent="0.3">
      <c r="A11" s="173"/>
      <c r="B11" s="173"/>
      <c r="C11" s="225"/>
      <c r="D11" s="173" t="s">
        <v>68</v>
      </c>
      <c r="E11" s="174" t="s">
        <v>69</v>
      </c>
      <c r="F11" s="175" t="s">
        <v>70</v>
      </c>
      <c r="G11" s="243"/>
    </row>
    <row r="12" spans="1:7" ht="15.75" thickBot="1" x14ac:dyDescent="0.3">
      <c r="A12" s="49" t="s">
        <v>194</v>
      </c>
      <c r="B12" s="50" t="s">
        <v>195</v>
      </c>
      <c r="C12" s="6"/>
      <c r="D12" s="2"/>
      <c r="E12" s="3"/>
      <c r="F12" s="3"/>
      <c r="G12" s="5"/>
    </row>
    <row r="13" spans="1:7" ht="15.75" thickBot="1" x14ac:dyDescent="0.3">
      <c r="A13" s="49" t="s">
        <v>194</v>
      </c>
      <c r="B13" s="50" t="s">
        <v>196</v>
      </c>
      <c r="C13" s="2"/>
      <c r="D13" s="2"/>
      <c r="E13" s="3"/>
      <c r="F13" s="3"/>
      <c r="G13" s="5"/>
    </row>
    <row r="14" spans="1:7" ht="15.75" thickBot="1" x14ac:dyDescent="0.3">
      <c r="A14" s="49" t="s">
        <v>194</v>
      </c>
      <c r="B14" s="50" t="s">
        <v>197</v>
      </c>
      <c r="C14" s="2"/>
      <c r="D14" s="2"/>
      <c r="E14" s="3"/>
      <c r="F14" s="3"/>
      <c r="G14" s="5"/>
    </row>
    <row r="15" spans="1:7" ht="15.75" thickBot="1" x14ac:dyDescent="0.3">
      <c r="A15" s="49" t="s">
        <v>194</v>
      </c>
      <c r="B15" s="50" t="s">
        <v>198</v>
      </c>
      <c r="C15" s="2"/>
      <c r="D15" s="2"/>
      <c r="E15" s="3"/>
      <c r="F15" s="3"/>
      <c r="G15" s="5"/>
    </row>
    <row r="16" spans="1:7" ht="15.75" thickBot="1" x14ac:dyDescent="0.3">
      <c r="A16" s="221" t="s">
        <v>199</v>
      </c>
      <c r="B16" s="222"/>
      <c r="C16" s="7"/>
      <c r="D16" s="8">
        <f>+E16/G16</f>
        <v>0</v>
      </c>
      <c r="E16" s="9">
        <f>SUM(E12:E15)</f>
        <v>0</v>
      </c>
      <c r="F16" s="9">
        <f>SUM(F12:F15)</f>
        <v>0</v>
      </c>
      <c r="G16" s="9">
        <v>223</v>
      </c>
    </row>
    <row r="17" spans="1:7" ht="15.75" thickBot="1" x14ac:dyDescent="0.3">
      <c r="A17" s="49" t="s">
        <v>200</v>
      </c>
      <c r="B17" s="50" t="s">
        <v>201</v>
      </c>
      <c r="C17" s="2"/>
      <c r="D17" s="2"/>
      <c r="E17" s="3"/>
      <c r="F17" s="3"/>
      <c r="G17" s="5"/>
    </row>
    <row r="18" spans="1:7" ht="15.75" thickBot="1" x14ac:dyDescent="0.3">
      <c r="A18" s="49" t="s">
        <v>200</v>
      </c>
      <c r="B18" s="50" t="s">
        <v>202</v>
      </c>
      <c r="C18" s="2"/>
      <c r="D18" s="2"/>
      <c r="E18" s="3"/>
      <c r="F18" s="3"/>
      <c r="G18" s="5"/>
    </row>
    <row r="19" spans="1:7" ht="15.75" thickBot="1" x14ac:dyDescent="0.3">
      <c r="A19" s="49" t="s">
        <v>200</v>
      </c>
      <c r="B19" s="50" t="s">
        <v>203</v>
      </c>
      <c r="C19" s="2"/>
      <c r="D19" s="2"/>
      <c r="E19" s="3"/>
      <c r="F19" s="3"/>
      <c r="G19" s="5"/>
    </row>
    <row r="20" spans="1:7" ht="15.75" thickBot="1" x14ac:dyDescent="0.3">
      <c r="A20" s="49" t="s">
        <v>200</v>
      </c>
      <c r="B20" s="50" t="s">
        <v>204</v>
      </c>
      <c r="C20" s="2"/>
      <c r="D20" s="2"/>
      <c r="E20" s="3"/>
      <c r="F20" s="3"/>
      <c r="G20" s="5"/>
    </row>
    <row r="21" spans="1:7" ht="15.75" thickBot="1" x14ac:dyDescent="0.3">
      <c r="A21" s="221" t="s">
        <v>205</v>
      </c>
      <c r="B21" s="222"/>
      <c r="C21" s="7"/>
      <c r="D21" s="8">
        <f>+E21/G21</f>
        <v>0</v>
      </c>
      <c r="E21" s="9">
        <f>SUM(E17:E20)</f>
        <v>0</v>
      </c>
      <c r="F21" s="9">
        <f>SUM(F17:F20)</f>
        <v>0</v>
      </c>
      <c r="G21" s="9">
        <v>252</v>
      </c>
    </row>
    <row r="22" spans="1:7" x14ac:dyDescent="0.25">
      <c r="A22"/>
      <c r="B22" s="10" t="s">
        <v>193</v>
      </c>
      <c r="C22" s="10"/>
      <c r="D22" s="11"/>
      <c r="E22" s="12"/>
      <c r="F22" s="12"/>
      <c r="G22" s="12"/>
    </row>
    <row r="23" spans="1:7" x14ac:dyDescent="0.25">
      <c r="C23" s="13"/>
      <c r="D23" s="13"/>
    </row>
  </sheetData>
  <mergeCells count="11">
    <mergeCell ref="D1:D10"/>
    <mergeCell ref="E1:G1"/>
    <mergeCell ref="E2:F9"/>
    <mergeCell ref="G2:G9"/>
    <mergeCell ref="E10:F10"/>
    <mergeCell ref="G10:G11"/>
    <mergeCell ref="A16:B16"/>
    <mergeCell ref="A21:B21"/>
    <mergeCell ref="A1:A10"/>
    <mergeCell ref="B1:B10"/>
    <mergeCell ref="C1:C1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O23"/>
  <sheetViews>
    <sheetView zoomScale="80" zoomScaleNormal="80" workbookViewId="0">
      <pane xSplit="2" ySplit="11" topLeftCell="C12" activePane="bottomRight" state="frozen"/>
      <selection activeCell="C12" sqref="C12"/>
      <selection pane="topRight" activeCell="C12" sqref="C12"/>
      <selection pane="bottomLeft" activeCell="C12" sqref="C12"/>
      <selection pane="bottomRight" activeCell="C12" sqref="C12"/>
    </sheetView>
  </sheetViews>
  <sheetFormatPr baseColWidth="10" defaultRowHeight="14.25" x14ac:dyDescent="0.2"/>
  <cols>
    <col min="1" max="1" width="20.28515625" style="15" bestFit="1" customWidth="1"/>
    <col min="2" max="2" width="36.7109375" style="15" bestFit="1" customWidth="1"/>
    <col min="3" max="3" width="14.42578125" style="19" customWidth="1"/>
    <col min="4" max="4" width="21.7109375" style="19" customWidth="1"/>
    <col min="5" max="10" width="11.140625" style="35" customWidth="1"/>
    <col min="11" max="11" width="23" style="35" customWidth="1"/>
    <col min="12" max="15" width="11.42578125" style="35"/>
    <col min="16" max="16384" width="11.42578125" style="19"/>
  </cols>
  <sheetData>
    <row r="1" spans="1:15" s="176" customFormat="1" ht="73.5" customHeight="1" thickTop="1" thickBot="1" x14ac:dyDescent="0.25">
      <c r="A1" s="244" t="s">
        <v>0</v>
      </c>
      <c r="B1" s="247" t="s">
        <v>61</v>
      </c>
      <c r="C1" s="247" t="s">
        <v>62</v>
      </c>
      <c r="D1" s="251" t="s">
        <v>63</v>
      </c>
      <c r="E1" s="353" t="s">
        <v>131</v>
      </c>
      <c r="F1" s="354"/>
      <c r="G1" s="354"/>
      <c r="H1" s="354"/>
      <c r="I1" s="354"/>
      <c r="J1" s="354"/>
      <c r="K1" s="355"/>
      <c r="L1" s="191"/>
      <c r="M1" s="191"/>
      <c r="N1" s="191"/>
      <c r="O1" s="191"/>
    </row>
    <row r="2" spans="1:15" s="176" customFormat="1" ht="15" customHeight="1" thickTop="1" x14ac:dyDescent="0.2">
      <c r="A2" s="245"/>
      <c r="B2" s="248"/>
      <c r="C2" s="250"/>
      <c r="D2" s="252"/>
      <c r="E2" s="320" t="s">
        <v>65</v>
      </c>
      <c r="F2" s="321"/>
      <c r="G2" s="321"/>
      <c r="H2" s="321"/>
      <c r="I2" s="321"/>
      <c r="J2" s="322"/>
      <c r="K2" s="334" t="s">
        <v>66</v>
      </c>
      <c r="L2" s="191"/>
      <c r="M2" s="191"/>
      <c r="N2" s="191"/>
      <c r="O2" s="191"/>
    </row>
    <row r="3" spans="1:15" s="176" customFormat="1" ht="15" customHeight="1" x14ac:dyDescent="0.2">
      <c r="A3" s="245"/>
      <c r="B3" s="248"/>
      <c r="C3" s="250"/>
      <c r="D3" s="252"/>
      <c r="E3" s="323"/>
      <c r="F3" s="259"/>
      <c r="G3" s="259"/>
      <c r="H3" s="259"/>
      <c r="I3" s="259"/>
      <c r="J3" s="324"/>
      <c r="K3" s="335"/>
      <c r="L3" s="191"/>
      <c r="M3" s="191"/>
      <c r="N3" s="191"/>
      <c r="O3" s="191"/>
    </row>
    <row r="4" spans="1:15" s="176" customFormat="1" ht="15" customHeight="1" x14ac:dyDescent="0.2">
      <c r="A4" s="245"/>
      <c r="B4" s="248"/>
      <c r="C4" s="250"/>
      <c r="D4" s="252"/>
      <c r="E4" s="323"/>
      <c r="F4" s="259"/>
      <c r="G4" s="259"/>
      <c r="H4" s="259"/>
      <c r="I4" s="259"/>
      <c r="J4" s="324"/>
      <c r="K4" s="335"/>
      <c r="L4" s="191"/>
      <c r="M4" s="191"/>
      <c r="N4" s="191"/>
      <c r="O4" s="191"/>
    </row>
    <row r="5" spans="1:15" s="176" customFormat="1" ht="15" customHeight="1" x14ac:dyDescent="0.2">
      <c r="A5" s="245"/>
      <c r="B5" s="248"/>
      <c r="C5" s="250"/>
      <c r="D5" s="252"/>
      <c r="E5" s="323"/>
      <c r="F5" s="259"/>
      <c r="G5" s="259"/>
      <c r="H5" s="259"/>
      <c r="I5" s="259"/>
      <c r="J5" s="324"/>
      <c r="K5" s="335"/>
      <c r="L5" s="191"/>
      <c r="M5" s="191"/>
      <c r="N5" s="191"/>
      <c r="O5" s="191"/>
    </row>
    <row r="6" spans="1:15" s="176" customFormat="1" ht="15" customHeight="1" x14ac:dyDescent="0.2">
      <c r="A6" s="245"/>
      <c r="B6" s="248"/>
      <c r="C6" s="250"/>
      <c r="D6" s="252"/>
      <c r="E6" s="323"/>
      <c r="F6" s="259"/>
      <c r="G6" s="259"/>
      <c r="H6" s="259"/>
      <c r="I6" s="259"/>
      <c r="J6" s="324"/>
      <c r="K6" s="335"/>
      <c r="L6" s="191"/>
      <c r="M6" s="191"/>
      <c r="N6" s="191"/>
      <c r="O6" s="191"/>
    </row>
    <row r="7" spans="1:15" s="176" customFormat="1" ht="15" customHeight="1" x14ac:dyDescent="0.2">
      <c r="A7" s="245"/>
      <c r="B7" s="248"/>
      <c r="C7" s="250"/>
      <c r="D7" s="252"/>
      <c r="E7" s="323"/>
      <c r="F7" s="259"/>
      <c r="G7" s="259"/>
      <c r="H7" s="259"/>
      <c r="I7" s="259"/>
      <c r="J7" s="324"/>
      <c r="K7" s="335"/>
      <c r="L7" s="191"/>
      <c r="M7" s="191"/>
      <c r="N7" s="191"/>
      <c r="O7" s="191"/>
    </row>
    <row r="8" spans="1:15" s="176" customFormat="1" ht="15" customHeight="1" x14ac:dyDescent="0.2">
      <c r="A8" s="245"/>
      <c r="B8" s="248"/>
      <c r="C8" s="250"/>
      <c r="D8" s="252"/>
      <c r="E8" s="323"/>
      <c r="F8" s="259"/>
      <c r="G8" s="259"/>
      <c r="H8" s="259"/>
      <c r="I8" s="259"/>
      <c r="J8" s="324"/>
      <c r="K8" s="335"/>
      <c r="L8" s="191"/>
      <c r="M8" s="191"/>
      <c r="N8" s="191"/>
      <c r="O8" s="191"/>
    </row>
    <row r="9" spans="1:15" s="176" customFormat="1" ht="15.75" customHeight="1" thickBot="1" x14ac:dyDescent="0.25">
      <c r="A9" s="245"/>
      <c r="B9" s="248"/>
      <c r="C9" s="250"/>
      <c r="D9" s="252"/>
      <c r="E9" s="325"/>
      <c r="F9" s="326"/>
      <c r="G9" s="326"/>
      <c r="H9" s="326"/>
      <c r="I9" s="326"/>
      <c r="J9" s="327"/>
      <c r="K9" s="336"/>
      <c r="L9" s="191"/>
      <c r="M9" s="191"/>
      <c r="N9" s="191"/>
      <c r="O9" s="191"/>
    </row>
    <row r="10" spans="1:15" s="176" customFormat="1" ht="57.75" customHeight="1" thickTop="1" thickBot="1" x14ac:dyDescent="0.25">
      <c r="A10" s="246"/>
      <c r="B10" s="249"/>
      <c r="C10" s="250"/>
      <c r="D10" s="253"/>
      <c r="E10" s="328" t="s">
        <v>132</v>
      </c>
      <c r="F10" s="330"/>
      <c r="G10" s="328" t="s">
        <v>133</v>
      </c>
      <c r="H10" s="330"/>
      <c r="I10" s="328" t="s">
        <v>134</v>
      </c>
      <c r="J10" s="330"/>
      <c r="K10" s="351" t="s">
        <v>135</v>
      </c>
      <c r="L10" s="191"/>
      <c r="M10" s="191"/>
      <c r="N10" s="191"/>
      <c r="O10" s="191"/>
    </row>
    <row r="11" spans="1:15" s="176" customFormat="1" ht="15" thickBot="1" x14ac:dyDescent="0.25">
      <c r="A11" s="177"/>
      <c r="B11" s="177"/>
      <c r="C11" s="249"/>
      <c r="D11" s="178" t="s">
        <v>68</v>
      </c>
      <c r="E11" s="179" t="s">
        <v>69</v>
      </c>
      <c r="F11" s="180" t="s">
        <v>70</v>
      </c>
      <c r="G11" s="179" t="s">
        <v>69</v>
      </c>
      <c r="H11" s="180" t="s">
        <v>70</v>
      </c>
      <c r="I11" s="179" t="s">
        <v>69</v>
      </c>
      <c r="J11" s="180" t="s">
        <v>70</v>
      </c>
      <c r="K11" s="352"/>
      <c r="L11" s="191"/>
      <c r="M11" s="191"/>
      <c r="N11" s="191"/>
      <c r="O11" s="191"/>
    </row>
    <row r="12" spans="1:15" s="35" customFormat="1" ht="15" thickBot="1" x14ac:dyDescent="0.25">
      <c r="A12" s="49" t="s">
        <v>194</v>
      </c>
      <c r="B12" s="50" t="s">
        <v>195</v>
      </c>
      <c r="C12" s="21"/>
      <c r="D12" s="16"/>
      <c r="E12" s="96">
        <f t="shared" ref="E12:F15" si="0">+G12+I12</f>
        <v>0</v>
      </c>
      <c r="F12" s="96">
        <f t="shared" si="0"/>
        <v>0</v>
      </c>
      <c r="G12" s="97"/>
      <c r="H12" s="97"/>
      <c r="I12" s="97"/>
      <c r="J12" s="97"/>
    </row>
    <row r="13" spans="1:15" s="35" customFormat="1" ht="15" thickBot="1" x14ac:dyDescent="0.25">
      <c r="A13" s="49" t="s">
        <v>194</v>
      </c>
      <c r="B13" s="50" t="s">
        <v>196</v>
      </c>
      <c r="C13" s="16"/>
      <c r="D13" s="16"/>
      <c r="E13" s="96">
        <f t="shared" si="0"/>
        <v>0</v>
      </c>
      <c r="F13" s="96">
        <f t="shared" si="0"/>
        <v>0</v>
      </c>
      <c r="G13" s="97"/>
      <c r="H13" s="97"/>
      <c r="I13" s="97"/>
      <c r="J13" s="97"/>
    </row>
    <row r="14" spans="1:15" s="35" customFormat="1" ht="15" thickBot="1" x14ac:dyDescent="0.25">
      <c r="A14" s="49" t="s">
        <v>194</v>
      </c>
      <c r="B14" s="50" t="s">
        <v>197</v>
      </c>
      <c r="C14" s="16"/>
      <c r="D14" s="16"/>
      <c r="E14" s="96">
        <f t="shared" si="0"/>
        <v>0</v>
      </c>
      <c r="F14" s="96">
        <f t="shared" si="0"/>
        <v>0</v>
      </c>
      <c r="G14" s="97"/>
      <c r="H14" s="97"/>
      <c r="I14" s="97"/>
      <c r="J14" s="97"/>
    </row>
    <row r="15" spans="1:15" s="35" customFormat="1" ht="15" thickBot="1" x14ac:dyDescent="0.25">
      <c r="A15" s="49" t="s">
        <v>194</v>
      </c>
      <c r="B15" s="50" t="s">
        <v>198</v>
      </c>
      <c r="C15" s="16"/>
      <c r="D15" s="16"/>
      <c r="E15" s="96">
        <f t="shared" si="0"/>
        <v>0</v>
      </c>
      <c r="F15" s="96">
        <f t="shared" si="0"/>
        <v>0</v>
      </c>
      <c r="G15" s="97"/>
      <c r="H15" s="97"/>
      <c r="I15" s="97"/>
      <c r="J15" s="97"/>
    </row>
    <row r="16" spans="1:15" s="35" customFormat="1" ht="15" thickBot="1" x14ac:dyDescent="0.25">
      <c r="A16" s="221" t="s">
        <v>199</v>
      </c>
      <c r="B16" s="222"/>
      <c r="C16" s="22"/>
      <c r="D16" s="23">
        <f>+E16/K16</f>
        <v>0</v>
      </c>
      <c r="E16" s="25">
        <f t="shared" ref="E16:J16" si="1">SUM(E12:E15)</f>
        <v>0</v>
      </c>
      <c r="F16" s="25">
        <f t="shared" si="1"/>
        <v>0</v>
      </c>
      <c r="G16" s="25">
        <f t="shared" si="1"/>
        <v>0</v>
      </c>
      <c r="H16" s="25">
        <f t="shared" si="1"/>
        <v>0</v>
      </c>
      <c r="I16" s="25">
        <f t="shared" si="1"/>
        <v>0</v>
      </c>
      <c r="J16" s="25">
        <f t="shared" si="1"/>
        <v>0</v>
      </c>
      <c r="K16" s="25">
        <v>390</v>
      </c>
    </row>
    <row r="17" spans="1:11" s="35" customFormat="1" ht="15" thickBot="1" x14ac:dyDescent="0.25">
      <c r="A17" s="49" t="s">
        <v>200</v>
      </c>
      <c r="B17" s="50" t="s">
        <v>201</v>
      </c>
      <c r="C17" s="16"/>
      <c r="D17" s="16"/>
      <c r="E17" s="96">
        <f t="shared" ref="E17:F19" si="2">+G17+I17</f>
        <v>0</v>
      </c>
      <c r="F17" s="74">
        <f t="shared" si="2"/>
        <v>0</v>
      </c>
      <c r="G17" s="97"/>
      <c r="H17" s="98"/>
      <c r="I17" s="97"/>
      <c r="J17" s="98"/>
    </row>
    <row r="18" spans="1:11" s="35" customFormat="1" ht="15" thickBot="1" x14ac:dyDescent="0.25">
      <c r="A18" s="49" t="s">
        <v>200</v>
      </c>
      <c r="B18" s="50" t="s">
        <v>202</v>
      </c>
      <c r="C18" s="16"/>
      <c r="D18" s="16"/>
      <c r="E18" s="96">
        <f t="shared" si="2"/>
        <v>0</v>
      </c>
      <c r="F18" s="74">
        <f t="shared" si="2"/>
        <v>0</v>
      </c>
      <c r="G18" s="97"/>
      <c r="H18" s="98"/>
      <c r="I18" s="97"/>
      <c r="J18" s="98"/>
    </row>
    <row r="19" spans="1:11" s="35" customFormat="1" ht="15" thickBot="1" x14ac:dyDescent="0.25">
      <c r="A19" s="49" t="s">
        <v>200</v>
      </c>
      <c r="B19" s="50" t="s">
        <v>203</v>
      </c>
      <c r="C19" s="16"/>
      <c r="D19" s="16"/>
      <c r="E19" s="96">
        <f t="shared" si="2"/>
        <v>0</v>
      </c>
      <c r="F19" s="74">
        <f t="shared" si="2"/>
        <v>0</v>
      </c>
      <c r="G19" s="97"/>
      <c r="H19" s="98"/>
      <c r="I19" s="97"/>
      <c r="J19" s="98"/>
    </row>
    <row r="20" spans="1:11" s="35" customFormat="1" ht="15" thickBot="1" x14ac:dyDescent="0.25">
      <c r="A20" s="49" t="s">
        <v>200</v>
      </c>
      <c r="B20" s="50" t="s">
        <v>204</v>
      </c>
      <c r="C20" s="16"/>
      <c r="D20" s="16"/>
      <c r="E20" s="96"/>
      <c r="F20" s="74"/>
      <c r="G20" s="97"/>
      <c r="H20" s="98"/>
      <c r="I20" s="97"/>
      <c r="J20" s="98"/>
    </row>
    <row r="21" spans="1:11" s="35" customFormat="1" ht="15" thickBot="1" x14ac:dyDescent="0.25">
      <c r="A21" s="221" t="s">
        <v>205</v>
      </c>
      <c r="B21" s="222"/>
      <c r="C21" s="22"/>
      <c r="D21" s="23">
        <f>+E21/K21</f>
        <v>0</v>
      </c>
      <c r="E21" s="25">
        <f t="shared" ref="E21:J21" si="3">SUM(E17:E20)</f>
        <v>0</v>
      </c>
      <c r="F21" s="25">
        <f t="shared" si="3"/>
        <v>0</v>
      </c>
      <c r="G21" s="25">
        <f t="shared" si="3"/>
        <v>0</v>
      </c>
      <c r="H21" s="25">
        <f t="shared" si="3"/>
        <v>0</v>
      </c>
      <c r="I21" s="25">
        <f t="shared" si="3"/>
        <v>0</v>
      </c>
      <c r="J21" s="25">
        <f t="shared" si="3"/>
        <v>0</v>
      </c>
      <c r="K21" s="25">
        <v>472</v>
      </c>
    </row>
    <row r="22" spans="1:11" s="35" customFormat="1" x14ac:dyDescent="0.2">
      <c r="A22" s="15"/>
      <c r="B22" s="29" t="s">
        <v>193</v>
      </c>
      <c r="C22" s="30"/>
      <c r="D22" s="31">
        <f>+D16+D21</f>
        <v>0</v>
      </c>
      <c r="E22" s="35">
        <f>+E21+E16</f>
        <v>0</v>
      </c>
      <c r="F22" s="35">
        <f t="shared" ref="F22:J22" si="4">+F21+F16</f>
        <v>0</v>
      </c>
      <c r="G22" s="35">
        <f t="shared" si="4"/>
        <v>0</v>
      </c>
      <c r="H22" s="35">
        <f t="shared" si="4"/>
        <v>0</v>
      </c>
      <c r="I22" s="35">
        <f t="shared" si="4"/>
        <v>0</v>
      </c>
      <c r="J22" s="35">
        <f t="shared" si="4"/>
        <v>0</v>
      </c>
    </row>
    <row r="23" spans="1:11" s="35" customFormat="1" x14ac:dyDescent="0.2">
      <c r="A23" s="15"/>
      <c r="B23" s="15"/>
      <c r="C23" s="33"/>
      <c r="D23" s="34"/>
    </row>
  </sheetData>
  <mergeCells count="13">
    <mergeCell ref="K10:K11"/>
    <mergeCell ref="A16:B16"/>
    <mergeCell ref="A21:B21"/>
    <mergeCell ref="A1:A10"/>
    <mergeCell ref="B1:B10"/>
    <mergeCell ref="C1:C11"/>
    <mergeCell ref="D1:D10"/>
    <mergeCell ref="E1:K1"/>
    <mergeCell ref="E2:J9"/>
    <mergeCell ref="K2:K9"/>
    <mergeCell ref="E10:F10"/>
    <mergeCell ref="G10:H10"/>
    <mergeCell ref="I10:J10"/>
  </mergeCells>
  <pageMargins left="0.7" right="0.7" top="0.75" bottom="0.75" header="0.3" footer="0.3"/>
  <pageSetup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K23"/>
  <sheetViews>
    <sheetView zoomScale="80" zoomScaleNormal="80" workbookViewId="0">
      <pane xSplit="2" ySplit="11" topLeftCell="C12" activePane="bottomRight" state="frozen"/>
      <selection activeCell="C12" sqref="C12"/>
      <selection pane="topRight" activeCell="C12" sqref="C12"/>
      <selection pane="bottomLeft" activeCell="C12" sqref="C12"/>
      <selection pane="bottomRight" activeCell="C12" sqref="C12"/>
    </sheetView>
  </sheetViews>
  <sheetFormatPr baseColWidth="10" defaultRowHeight="14.25" x14ac:dyDescent="0.2"/>
  <cols>
    <col min="1" max="1" width="20.28515625" style="15" bestFit="1" customWidth="1"/>
    <col min="2" max="2" width="36.7109375" style="15" bestFit="1" customWidth="1"/>
    <col min="3" max="3" width="14.42578125" style="19" customWidth="1"/>
    <col min="4" max="4" width="13.42578125" style="19" bestFit="1" customWidth="1"/>
    <col min="5" max="10" width="11.140625" style="35" customWidth="1"/>
    <col min="11" max="11" width="40" style="35" customWidth="1"/>
    <col min="12" max="16384" width="11.42578125" style="19"/>
  </cols>
  <sheetData>
    <row r="1" spans="1:11" s="176" customFormat="1" ht="73.5" customHeight="1" thickTop="1" thickBot="1" x14ac:dyDescent="0.25">
      <c r="A1" s="244" t="s">
        <v>0</v>
      </c>
      <c r="B1" s="247" t="s">
        <v>61</v>
      </c>
      <c r="C1" s="247" t="s">
        <v>62</v>
      </c>
      <c r="D1" s="251" t="s">
        <v>63</v>
      </c>
      <c r="E1" s="353" t="s">
        <v>136</v>
      </c>
      <c r="F1" s="354"/>
      <c r="G1" s="354"/>
      <c r="H1" s="354"/>
      <c r="I1" s="354"/>
      <c r="J1" s="354"/>
      <c r="K1" s="355"/>
    </row>
    <row r="2" spans="1:11" s="176" customFormat="1" ht="15" customHeight="1" thickTop="1" x14ac:dyDescent="0.2">
      <c r="A2" s="245"/>
      <c r="B2" s="248"/>
      <c r="C2" s="250"/>
      <c r="D2" s="252"/>
      <c r="E2" s="320" t="s">
        <v>65</v>
      </c>
      <c r="F2" s="321"/>
      <c r="G2" s="321"/>
      <c r="H2" s="321"/>
      <c r="I2" s="321"/>
      <c r="J2" s="322"/>
      <c r="K2" s="334" t="s">
        <v>66</v>
      </c>
    </row>
    <row r="3" spans="1:11" s="176" customFormat="1" ht="15" customHeight="1" x14ac:dyDescent="0.2">
      <c r="A3" s="245"/>
      <c r="B3" s="248"/>
      <c r="C3" s="250"/>
      <c r="D3" s="252"/>
      <c r="E3" s="323"/>
      <c r="F3" s="259"/>
      <c r="G3" s="259"/>
      <c r="H3" s="259"/>
      <c r="I3" s="259"/>
      <c r="J3" s="324"/>
      <c r="K3" s="335"/>
    </row>
    <row r="4" spans="1:11" s="176" customFormat="1" ht="15" customHeight="1" x14ac:dyDescent="0.2">
      <c r="A4" s="245"/>
      <c r="B4" s="248"/>
      <c r="C4" s="250"/>
      <c r="D4" s="252"/>
      <c r="E4" s="323"/>
      <c r="F4" s="259"/>
      <c r="G4" s="259"/>
      <c r="H4" s="259"/>
      <c r="I4" s="259"/>
      <c r="J4" s="324"/>
      <c r="K4" s="335"/>
    </row>
    <row r="5" spans="1:11" s="176" customFormat="1" ht="15" customHeight="1" x14ac:dyDescent="0.2">
      <c r="A5" s="245"/>
      <c r="B5" s="248"/>
      <c r="C5" s="250"/>
      <c r="D5" s="252"/>
      <c r="E5" s="323"/>
      <c r="F5" s="259"/>
      <c r="G5" s="259"/>
      <c r="H5" s="259"/>
      <c r="I5" s="259"/>
      <c r="J5" s="324"/>
      <c r="K5" s="335"/>
    </row>
    <row r="6" spans="1:11" s="176" customFormat="1" ht="15" customHeight="1" x14ac:dyDescent="0.2">
      <c r="A6" s="245"/>
      <c r="B6" s="248"/>
      <c r="C6" s="250"/>
      <c r="D6" s="252"/>
      <c r="E6" s="323"/>
      <c r="F6" s="259"/>
      <c r="G6" s="259"/>
      <c r="H6" s="259"/>
      <c r="I6" s="259"/>
      <c r="J6" s="324"/>
      <c r="K6" s="335"/>
    </row>
    <row r="7" spans="1:11" s="176" customFormat="1" ht="15" customHeight="1" x14ac:dyDescent="0.2">
      <c r="A7" s="245"/>
      <c r="B7" s="248"/>
      <c r="C7" s="250"/>
      <c r="D7" s="252"/>
      <c r="E7" s="323"/>
      <c r="F7" s="259"/>
      <c r="G7" s="259"/>
      <c r="H7" s="259"/>
      <c r="I7" s="259"/>
      <c r="J7" s="324"/>
      <c r="K7" s="335"/>
    </row>
    <row r="8" spans="1:11" s="176" customFormat="1" ht="15" customHeight="1" x14ac:dyDescent="0.2">
      <c r="A8" s="245"/>
      <c r="B8" s="248"/>
      <c r="C8" s="250"/>
      <c r="D8" s="252"/>
      <c r="E8" s="323"/>
      <c r="F8" s="259"/>
      <c r="G8" s="259"/>
      <c r="H8" s="259"/>
      <c r="I8" s="259"/>
      <c r="J8" s="324"/>
      <c r="K8" s="335"/>
    </row>
    <row r="9" spans="1:11" s="176" customFormat="1" ht="15.75" customHeight="1" thickBot="1" x14ac:dyDescent="0.25">
      <c r="A9" s="245"/>
      <c r="B9" s="248"/>
      <c r="C9" s="250"/>
      <c r="D9" s="252"/>
      <c r="E9" s="325"/>
      <c r="F9" s="326"/>
      <c r="G9" s="326"/>
      <c r="H9" s="326"/>
      <c r="I9" s="326"/>
      <c r="J9" s="327"/>
      <c r="K9" s="336"/>
    </row>
    <row r="10" spans="1:11" s="176" customFormat="1" ht="57.75" customHeight="1" thickTop="1" thickBot="1" x14ac:dyDescent="0.25">
      <c r="A10" s="246"/>
      <c r="B10" s="249"/>
      <c r="C10" s="250"/>
      <c r="D10" s="253"/>
      <c r="E10" s="328" t="s">
        <v>137</v>
      </c>
      <c r="F10" s="330"/>
      <c r="G10" s="328" t="s">
        <v>138</v>
      </c>
      <c r="H10" s="330"/>
      <c r="I10" s="328" t="s">
        <v>139</v>
      </c>
      <c r="J10" s="330"/>
      <c r="K10" s="337" t="s">
        <v>140</v>
      </c>
    </row>
    <row r="11" spans="1:11" s="176" customFormat="1" ht="15" thickBot="1" x14ac:dyDescent="0.25">
      <c r="A11" s="177"/>
      <c r="B11" s="177"/>
      <c r="C11" s="249"/>
      <c r="D11" s="178" t="s">
        <v>68</v>
      </c>
      <c r="E11" s="179" t="s">
        <v>69</v>
      </c>
      <c r="F11" s="180" t="s">
        <v>70</v>
      </c>
      <c r="G11" s="179" t="s">
        <v>69</v>
      </c>
      <c r="H11" s="180" t="s">
        <v>70</v>
      </c>
      <c r="I11" s="179" t="s">
        <v>69</v>
      </c>
      <c r="J11" s="180" t="s">
        <v>70</v>
      </c>
      <c r="K11" s="333"/>
    </row>
    <row r="12" spans="1:11" ht="15" thickBot="1" x14ac:dyDescent="0.25">
      <c r="A12" s="49" t="s">
        <v>194</v>
      </c>
      <c r="B12" s="50" t="s">
        <v>195</v>
      </c>
      <c r="C12" s="21"/>
      <c r="D12" s="16"/>
      <c r="E12" s="96">
        <f t="shared" ref="E12:F14" si="0">+G12+I12</f>
        <v>0</v>
      </c>
      <c r="F12" s="96">
        <f t="shared" si="0"/>
        <v>0</v>
      </c>
      <c r="G12" s="97"/>
      <c r="H12" s="97"/>
      <c r="I12" s="97"/>
      <c r="J12" s="97"/>
    </row>
    <row r="13" spans="1:11" ht="15" thickBot="1" x14ac:dyDescent="0.25">
      <c r="A13" s="49" t="s">
        <v>194</v>
      </c>
      <c r="B13" s="50" t="s">
        <v>196</v>
      </c>
      <c r="C13" s="16"/>
      <c r="D13" s="16"/>
      <c r="E13" s="96">
        <f t="shared" si="0"/>
        <v>0</v>
      </c>
      <c r="F13" s="96">
        <f t="shared" si="0"/>
        <v>0</v>
      </c>
      <c r="G13" s="97"/>
      <c r="H13" s="97"/>
      <c r="I13" s="97"/>
      <c r="J13" s="97"/>
    </row>
    <row r="14" spans="1:11" ht="15" thickBot="1" x14ac:dyDescent="0.25">
      <c r="A14" s="49" t="s">
        <v>194</v>
      </c>
      <c r="B14" s="50" t="s">
        <v>197</v>
      </c>
      <c r="C14" s="16"/>
      <c r="D14" s="16"/>
      <c r="E14" s="96">
        <f t="shared" si="0"/>
        <v>0</v>
      </c>
      <c r="F14" s="96">
        <f t="shared" si="0"/>
        <v>0</v>
      </c>
      <c r="G14" s="97"/>
      <c r="H14" s="97"/>
      <c r="I14" s="97"/>
      <c r="J14" s="97"/>
    </row>
    <row r="15" spans="1:11" ht="15" thickBot="1" x14ac:dyDescent="0.25">
      <c r="A15" s="49" t="s">
        <v>194</v>
      </c>
      <c r="B15" s="50" t="s">
        <v>198</v>
      </c>
      <c r="C15" s="16"/>
      <c r="D15" s="16"/>
      <c r="E15" s="96">
        <f>+G15+I15</f>
        <v>0</v>
      </c>
      <c r="F15" s="96">
        <f>+H15+J15</f>
        <v>0</v>
      </c>
      <c r="G15" s="97"/>
      <c r="H15" s="97"/>
      <c r="I15" s="97"/>
      <c r="J15" s="97"/>
    </row>
    <row r="16" spans="1:11" ht="15" thickBot="1" x14ac:dyDescent="0.25">
      <c r="A16" s="221" t="s">
        <v>199</v>
      </c>
      <c r="B16" s="222"/>
      <c r="C16" s="22"/>
      <c r="D16" s="23">
        <f>+E16/K16</f>
        <v>0</v>
      </c>
      <c r="E16" s="25">
        <f t="shared" ref="E16:J16" si="1">SUM(E12:E15)</f>
        <v>0</v>
      </c>
      <c r="F16" s="25">
        <f t="shared" si="1"/>
        <v>0</v>
      </c>
      <c r="G16" s="25">
        <f t="shared" si="1"/>
        <v>0</v>
      </c>
      <c r="H16" s="25">
        <f t="shared" si="1"/>
        <v>0</v>
      </c>
      <c r="I16" s="25">
        <f t="shared" si="1"/>
        <v>0</v>
      </c>
      <c r="J16" s="25">
        <f t="shared" si="1"/>
        <v>0</v>
      </c>
      <c r="K16" s="25">
        <v>740</v>
      </c>
    </row>
    <row r="17" spans="1:11" ht="15" thickBot="1" x14ac:dyDescent="0.25">
      <c r="A17" s="49" t="s">
        <v>200</v>
      </c>
      <c r="B17" s="50" t="s">
        <v>201</v>
      </c>
      <c r="C17" s="16"/>
      <c r="D17" s="16"/>
      <c r="E17" s="96">
        <f t="shared" ref="E17:F20" si="2">+G17+I17</f>
        <v>0</v>
      </c>
      <c r="F17" s="74">
        <f t="shared" si="2"/>
        <v>0</v>
      </c>
      <c r="G17" s="97"/>
      <c r="H17" s="98"/>
      <c r="I17" s="97"/>
      <c r="J17" s="98"/>
    </row>
    <row r="18" spans="1:11" ht="15" thickBot="1" x14ac:dyDescent="0.25">
      <c r="A18" s="49" t="s">
        <v>200</v>
      </c>
      <c r="B18" s="50" t="s">
        <v>202</v>
      </c>
      <c r="C18" s="16"/>
      <c r="D18" s="16"/>
      <c r="E18" s="96">
        <f t="shared" si="2"/>
        <v>0</v>
      </c>
      <c r="F18" s="74">
        <f t="shared" si="2"/>
        <v>0</v>
      </c>
      <c r="G18" s="97"/>
      <c r="H18" s="98"/>
      <c r="I18" s="97"/>
      <c r="J18" s="98"/>
    </row>
    <row r="19" spans="1:11" ht="15" thickBot="1" x14ac:dyDescent="0.25">
      <c r="A19" s="49" t="s">
        <v>200</v>
      </c>
      <c r="B19" s="50" t="s">
        <v>203</v>
      </c>
      <c r="C19" s="16"/>
      <c r="D19" s="16"/>
      <c r="E19" s="96">
        <f t="shared" si="2"/>
        <v>0</v>
      </c>
      <c r="F19" s="74">
        <f t="shared" si="2"/>
        <v>0</v>
      </c>
      <c r="G19" s="97"/>
      <c r="H19" s="98"/>
      <c r="I19" s="97"/>
      <c r="J19" s="98"/>
    </row>
    <row r="20" spans="1:11" ht="15" thickBot="1" x14ac:dyDescent="0.25">
      <c r="A20" s="49" t="s">
        <v>200</v>
      </c>
      <c r="B20" s="50" t="s">
        <v>204</v>
      </c>
      <c r="C20" s="16"/>
      <c r="D20" s="16"/>
      <c r="E20" s="96">
        <f t="shared" si="2"/>
        <v>0</v>
      </c>
      <c r="F20" s="74">
        <f t="shared" si="2"/>
        <v>0</v>
      </c>
      <c r="G20" s="97"/>
      <c r="H20" s="98"/>
      <c r="I20" s="97"/>
      <c r="J20" s="98"/>
    </row>
    <row r="21" spans="1:11" ht="15" thickBot="1" x14ac:dyDescent="0.25">
      <c r="A21" s="221" t="s">
        <v>205</v>
      </c>
      <c r="B21" s="222"/>
      <c r="C21" s="22"/>
      <c r="D21" s="23">
        <f>+E21/K21</f>
        <v>0</v>
      </c>
      <c r="E21" s="25">
        <f t="shared" ref="E21:J21" si="3">SUM(E17:E20)</f>
        <v>0</v>
      </c>
      <c r="F21" s="25">
        <f t="shared" si="3"/>
        <v>0</v>
      </c>
      <c r="G21" s="25">
        <f t="shared" si="3"/>
        <v>0</v>
      </c>
      <c r="H21" s="25">
        <f t="shared" si="3"/>
        <v>0</v>
      </c>
      <c r="I21" s="25">
        <f t="shared" si="3"/>
        <v>0</v>
      </c>
      <c r="J21" s="25">
        <f t="shared" si="3"/>
        <v>0</v>
      </c>
      <c r="K21" s="25">
        <v>905</v>
      </c>
    </row>
    <row r="22" spans="1:11" s="15" customFormat="1" ht="12.75" x14ac:dyDescent="0.2">
      <c r="B22" s="29" t="s">
        <v>193</v>
      </c>
      <c r="C22" s="149"/>
      <c r="D22" s="31">
        <f>+D16+D21</f>
        <v>0</v>
      </c>
      <c r="E22" s="67">
        <f>+E21+E16</f>
        <v>0</v>
      </c>
      <c r="F22" s="67">
        <f t="shared" ref="F22:J22" si="4">+F21+F16</f>
        <v>0</v>
      </c>
      <c r="G22" s="67">
        <f t="shared" si="4"/>
        <v>0</v>
      </c>
      <c r="H22" s="67">
        <f t="shared" si="4"/>
        <v>0</v>
      </c>
      <c r="I22" s="67">
        <f t="shared" si="4"/>
        <v>0</v>
      </c>
      <c r="J22" s="67">
        <f t="shared" si="4"/>
        <v>0</v>
      </c>
      <c r="K22" s="144"/>
    </row>
    <row r="23" spans="1:11" x14ac:dyDescent="0.2">
      <c r="C23" s="33"/>
      <c r="D23" s="34"/>
    </row>
  </sheetData>
  <mergeCells count="13">
    <mergeCell ref="K10:K11"/>
    <mergeCell ref="A16:B16"/>
    <mergeCell ref="A21:B21"/>
    <mergeCell ref="A1:A10"/>
    <mergeCell ref="B1:B10"/>
    <mergeCell ref="C1:C11"/>
    <mergeCell ref="D1:D10"/>
    <mergeCell ref="E1:K1"/>
    <mergeCell ref="E2:J9"/>
    <mergeCell ref="K2:K9"/>
    <mergeCell ref="E10:F10"/>
    <mergeCell ref="G10:H10"/>
    <mergeCell ref="I10:J10"/>
  </mergeCells>
  <pageMargins left="0.7" right="0.7" top="0.75" bottom="0.75" header="0.3" footer="0.3"/>
  <pageSetup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5"/>
  <sheetViews>
    <sheetView zoomScale="80" zoomScaleNormal="80" workbookViewId="0">
      <pane xSplit="2" ySplit="11" topLeftCell="C12" activePane="bottomRight" state="frozen"/>
      <selection activeCell="E27" sqref="E27"/>
      <selection pane="topRight" activeCell="E27" sqref="E27"/>
      <selection pane="bottomLeft" activeCell="E27" sqref="E27"/>
      <selection pane="bottomRight" activeCell="C12" sqref="C12"/>
    </sheetView>
  </sheetViews>
  <sheetFormatPr baseColWidth="10" defaultRowHeight="14.25" x14ac:dyDescent="0.2"/>
  <cols>
    <col min="1" max="1" width="20.28515625" style="15" bestFit="1" customWidth="1"/>
    <col min="2" max="2" width="36.7109375" style="15" bestFit="1" customWidth="1"/>
    <col min="3" max="3" width="14.42578125" style="19" customWidth="1"/>
    <col min="4" max="4" width="14.140625" style="19" customWidth="1"/>
    <col min="5" max="5" width="8.42578125" style="35" bestFit="1" customWidth="1"/>
    <col min="6" max="6" width="9.85546875" style="35" bestFit="1" customWidth="1"/>
    <col min="7" max="16" width="9.7109375" style="19" bestFit="1" customWidth="1"/>
    <col min="17" max="17" width="11.7109375" style="19" bestFit="1" customWidth="1"/>
    <col min="18" max="16384" width="11.42578125" style="19"/>
  </cols>
  <sheetData>
    <row r="1" spans="1:19" s="176" customFormat="1" ht="73.5" customHeight="1" thickTop="1" thickBot="1" x14ac:dyDescent="0.25">
      <c r="A1" s="244" t="s">
        <v>0</v>
      </c>
      <c r="B1" s="247" t="s">
        <v>61</v>
      </c>
      <c r="C1" s="247" t="s">
        <v>62</v>
      </c>
      <c r="D1" s="251" t="s">
        <v>63</v>
      </c>
      <c r="E1" s="273" t="s">
        <v>141</v>
      </c>
      <c r="F1" s="274"/>
      <c r="G1" s="274"/>
      <c r="H1" s="274"/>
      <c r="I1" s="274"/>
      <c r="J1" s="274"/>
      <c r="K1" s="274"/>
      <c r="L1" s="274"/>
      <c r="M1" s="274"/>
      <c r="N1" s="274"/>
      <c r="O1" s="274"/>
      <c r="P1" s="274"/>
      <c r="Q1" s="274"/>
      <c r="R1" s="274"/>
      <c r="S1" s="275"/>
    </row>
    <row r="2" spans="1:19" s="176" customFormat="1" ht="15" customHeight="1" thickTop="1" x14ac:dyDescent="0.2">
      <c r="A2" s="245"/>
      <c r="B2" s="248"/>
      <c r="C2" s="250"/>
      <c r="D2" s="252"/>
      <c r="E2" s="298" t="s">
        <v>65</v>
      </c>
      <c r="F2" s="294"/>
      <c r="G2" s="294"/>
      <c r="H2" s="294"/>
      <c r="I2" s="294"/>
      <c r="J2" s="294"/>
      <c r="K2" s="294"/>
      <c r="L2" s="294"/>
      <c r="M2" s="294"/>
      <c r="N2" s="294"/>
      <c r="O2" s="294"/>
      <c r="P2" s="294"/>
      <c r="Q2" s="294"/>
      <c r="R2" s="276" t="s">
        <v>66</v>
      </c>
      <c r="S2" s="277"/>
    </row>
    <row r="3" spans="1:19" s="176" customFormat="1" ht="15" customHeight="1" x14ac:dyDescent="0.2">
      <c r="A3" s="245"/>
      <c r="B3" s="248"/>
      <c r="C3" s="250"/>
      <c r="D3" s="252"/>
      <c r="E3" s="298"/>
      <c r="F3" s="294"/>
      <c r="G3" s="294"/>
      <c r="H3" s="294"/>
      <c r="I3" s="294"/>
      <c r="J3" s="294"/>
      <c r="K3" s="294"/>
      <c r="L3" s="294"/>
      <c r="M3" s="294"/>
      <c r="N3" s="294"/>
      <c r="O3" s="294"/>
      <c r="P3" s="294"/>
      <c r="Q3" s="294"/>
      <c r="R3" s="276"/>
      <c r="S3" s="277"/>
    </row>
    <row r="4" spans="1:19" s="176" customFormat="1" ht="15" customHeight="1" x14ac:dyDescent="0.2">
      <c r="A4" s="245"/>
      <c r="B4" s="248"/>
      <c r="C4" s="250"/>
      <c r="D4" s="252"/>
      <c r="E4" s="298"/>
      <c r="F4" s="294"/>
      <c r="G4" s="294"/>
      <c r="H4" s="294"/>
      <c r="I4" s="294"/>
      <c r="J4" s="294"/>
      <c r="K4" s="294"/>
      <c r="L4" s="294"/>
      <c r="M4" s="294"/>
      <c r="N4" s="294"/>
      <c r="O4" s="294"/>
      <c r="P4" s="294"/>
      <c r="Q4" s="294"/>
      <c r="R4" s="276"/>
      <c r="S4" s="277"/>
    </row>
    <row r="5" spans="1:19" s="176" customFormat="1" ht="15" customHeight="1" x14ac:dyDescent="0.2">
      <c r="A5" s="245"/>
      <c r="B5" s="248"/>
      <c r="C5" s="250"/>
      <c r="D5" s="252"/>
      <c r="E5" s="298"/>
      <c r="F5" s="294"/>
      <c r="G5" s="294"/>
      <c r="H5" s="294"/>
      <c r="I5" s="294"/>
      <c r="J5" s="294"/>
      <c r="K5" s="294"/>
      <c r="L5" s="294"/>
      <c r="M5" s="294"/>
      <c r="N5" s="294"/>
      <c r="O5" s="294"/>
      <c r="P5" s="294"/>
      <c r="Q5" s="294"/>
      <c r="R5" s="276"/>
      <c r="S5" s="277"/>
    </row>
    <row r="6" spans="1:19" s="176" customFormat="1" ht="15" customHeight="1" x14ac:dyDescent="0.2">
      <c r="A6" s="245"/>
      <c r="B6" s="248"/>
      <c r="C6" s="250"/>
      <c r="D6" s="252"/>
      <c r="E6" s="298"/>
      <c r="F6" s="294"/>
      <c r="G6" s="294"/>
      <c r="H6" s="294"/>
      <c r="I6" s="294"/>
      <c r="J6" s="294"/>
      <c r="K6" s="294"/>
      <c r="L6" s="294"/>
      <c r="M6" s="294"/>
      <c r="N6" s="294"/>
      <c r="O6" s="294"/>
      <c r="P6" s="294"/>
      <c r="Q6" s="294"/>
      <c r="R6" s="276"/>
      <c r="S6" s="277"/>
    </row>
    <row r="7" spans="1:19" s="176" customFormat="1" ht="15" customHeight="1" x14ac:dyDescent="0.2">
      <c r="A7" s="245"/>
      <c r="B7" s="248"/>
      <c r="C7" s="250"/>
      <c r="D7" s="252"/>
      <c r="E7" s="298"/>
      <c r="F7" s="294"/>
      <c r="G7" s="294"/>
      <c r="H7" s="294"/>
      <c r="I7" s="294"/>
      <c r="J7" s="294"/>
      <c r="K7" s="294"/>
      <c r="L7" s="294"/>
      <c r="M7" s="294"/>
      <c r="N7" s="294"/>
      <c r="O7" s="294"/>
      <c r="P7" s="294"/>
      <c r="Q7" s="294"/>
      <c r="R7" s="276"/>
      <c r="S7" s="277"/>
    </row>
    <row r="8" spans="1:19" s="176" customFormat="1" ht="15" customHeight="1" x14ac:dyDescent="0.2">
      <c r="A8" s="245"/>
      <c r="B8" s="248"/>
      <c r="C8" s="250"/>
      <c r="D8" s="252"/>
      <c r="E8" s="298"/>
      <c r="F8" s="294"/>
      <c r="G8" s="294"/>
      <c r="H8" s="294"/>
      <c r="I8" s="294"/>
      <c r="J8" s="294"/>
      <c r="K8" s="294"/>
      <c r="L8" s="294"/>
      <c r="M8" s="294"/>
      <c r="N8" s="294"/>
      <c r="O8" s="294"/>
      <c r="P8" s="294"/>
      <c r="Q8" s="294"/>
      <c r="R8" s="276"/>
      <c r="S8" s="277"/>
    </row>
    <row r="9" spans="1:19" s="176" customFormat="1" ht="15.75" customHeight="1" thickBot="1" x14ac:dyDescent="0.25">
      <c r="A9" s="245"/>
      <c r="B9" s="248"/>
      <c r="C9" s="250"/>
      <c r="D9" s="252"/>
      <c r="E9" s="300"/>
      <c r="F9" s="295"/>
      <c r="G9" s="295"/>
      <c r="H9" s="295"/>
      <c r="I9" s="295"/>
      <c r="J9" s="295"/>
      <c r="K9" s="295"/>
      <c r="L9" s="295"/>
      <c r="M9" s="295"/>
      <c r="N9" s="295"/>
      <c r="O9" s="295"/>
      <c r="P9" s="295"/>
      <c r="Q9" s="295"/>
      <c r="R9" s="278"/>
      <c r="S9" s="279"/>
    </row>
    <row r="10" spans="1:19" s="176" customFormat="1" ht="57.75" customHeight="1" thickTop="1" thickBot="1" x14ac:dyDescent="0.25">
      <c r="A10" s="246"/>
      <c r="B10" s="249"/>
      <c r="C10" s="250"/>
      <c r="D10" s="253"/>
      <c r="E10" s="288" t="s">
        <v>142</v>
      </c>
      <c r="F10" s="288"/>
      <c r="G10" s="288"/>
      <c r="H10" s="288"/>
      <c r="I10" s="288"/>
      <c r="J10" s="288"/>
      <c r="K10" s="288"/>
      <c r="L10" s="288"/>
      <c r="M10" s="288"/>
      <c r="N10" s="288"/>
      <c r="O10" s="288"/>
      <c r="P10" s="288"/>
      <c r="Q10" s="288"/>
      <c r="R10" s="280" t="s">
        <v>221</v>
      </c>
      <c r="S10" s="281"/>
    </row>
    <row r="11" spans="1:19" s="176" customFormat="1" ht="15" thickBot="1" x14ac:dyDescent="0.25">
      <c r="A11" s="177"/>
      <c r="B11" s="177"/>
      <c r="C11" s="249"/>
      <c r="D11" s="178" t="s">
        <v>68</v>
      </c>
      <c r="E11" s="179" t="s">
        <v>74</v>
      </c>
      <c r="F11" s="179" t="s">
        <v>75</v>
      </c>
      <c r="G11" s="178" t="s">
        <v>76</v>
      </c>
      <c r="H11" s="178" t="s">
        <v>77</v>
      </c>
      <c r="I11" s="178" t="s">
        <v>78</v>
      </c>
      <c r="J11" s="178" t="s">
        <v>79</v>
      </c>
      <c r="K11" s="178" t="s">
        <v>80</v>
      </c>
      <c r="L11" s="178" t="s">
        <v>81</v>
      </c>
      <c r="M11" s="178" t="s">
        <v>82</v>
      </c>
      <c r="N11" s="178" t="s">
        <v>83</v>
      </c>
      <c r="O11" s="178" t="s">
        <v>84</v>
      </c>
      <c r="P11" s="178" t="s">
        <v>85</v>
      </c>
      <c r="Q11" s="188" t="s">
        <v>86</v>
      </c>
      <c r="R11" s="282"/>
      <c r="S11" s="283"/>
    </row>
    <row r="12" spans="1:19" s="15" customFormat="1" ht="15" thickBot="1" x14ac:dyDescent="0.25">
      <c r="A12" s="49" t="s">
        <v>194</v>
      </c>
      <c r="B12" s="50" t="s">
        <v>195</v>
      </c>
      <c r="C12" s="21"/>
      <c r="D12" s="50"/>
      <c r="E12" s="17">
        <f>IFERROR(VLOOKUP(B12,[1]NUM21!$H$3:$L$118,2,FALSE),0)</f>
        <v>0</v>
      </c>
      <c r="F12" s="17">
        <f>IFERROR(VLOOKUP(B12,[1]NUM21!$H$3:$L$118,3,FALSE),0)</f>
        <v>0</v>
      </c>
      <c r="G12" s="17">
        <f>IFERROR(VLOOKUP(B12,[1]NUM21!$H$3:$L$118,4,FALSE),0)</f>
        <v>1</v>
      </c>
      <c r="H12" s="17"/>
      <c r="I12" s="17"/>
      <c r="J12" s="17"/>
      <c r="K12" s="17"/>
      <c r="L12" s="17"/>
      <c r="M12" s="64"/>
      <c r="N12" s="64"/>
      <c r="O12" s="64"/>
      <c r="Q12" s="18">
        <f t="shared" ref="Q12:Q15" si="0">SUM(E12:P12)</f>
        <v>1</v>
      </c>
    </row>
    <row r="13" spans="1:19" s="15" customFormat="1" ht="15" thickBot="1" x14ac:dyDescent="0.25">
      <c r="A13" s="49" t="s">
        <v>194</v>
      </c>
      <c r="B13" s="50" t="s">
        <v>196</v>
      </c>
      <c r="C13" s="16"/>
      <c r="D13" s="50"/>
      <c r="E13" s="17">
        <f>IFERROR(VLOOKUP(B13,[1]NUM21!$H$3:$L$118,2,FALSE),0)</f>
        <v>0</v>
      </c>
      <c r="F13" s="17">
        <f>IFERROR(VLOOKUP(B13,[1]NUM21!$H$3:$L$118,3,FALSE),0)</f>
        <v>0</v>
      </c>
      <c r="G13" s="17">
        <f>IFERROR(VLOOKUP(B13,[1]NUM21!$H$3:$L$118,4,FALSE),0)</f>
        <v>0</v>
      </c>
      <c r="H13" s="17"/>
      <c r="I13" s="17"/>
      <c r="J13" s="17"/>
      <c r="K13" s="17"/>
      <c r="L13" s="17"/>
      <c r="M13" s="64"/>
      <c r="N13" s="64"/>
      <c r="O13" s="64"/>
      <c r="Q13" s="18">
        <f t="shared" si="0"/>
        <v>0</v>
      </c>
    </row>
    <row r="14" spans="1:19" s="15" customFormat="1" ht="15" thickBot="1" x14ac:dyDescent="0.25">
      <c r="A14" s="49" t="s">
        <v>194</v>
      </c>
      <c r="B14" s="50" t="s">
        <v>197</v>
      </c>
      <c r="C14" s="16"/>
      <c r="D14" s="50"/>
      <c r="E14" s="17">
        <f>IFERROR(VLOOKUP(B14,[1]NUM21!$H$3:$L$118,2,FALSE),0)</f>
        <v>0</v>
      </c>
      <c r="F14" s="17">
        <f>IFERROR(VLOOKUP(B14,[1]NUM21!$H$3:$L$118,3,FALSE),0)</f>
        <v>0</v>
      </c>
      <c r="G14" s="17">
        <f>IFERROR(VLOOKUP(B14,[1]NUM21!$H$3:$L$118,4,FALSE),0)</f>
        <v>1</v>
      </c>
      <c r="H14" s="17"/>
      <c r="I14" s="17"/>
      <c r="J14" s="17"/>
      <c r="K14" s="17"/>
      <c r="L14" s="17"/>
      <c r="Q14" s="18">
        <f>SUM(E14:P14)</f>
        <v>1</v>
      </c>
    </row>
    <row r="15" spans="1:19" s="15" customFormat="1" ht="15" thickBot="1" x14ac:dyDescent="0.25">
      <c r="A15" s="49" t="s">
        <v>194</v>
      </c>
      <c r="B15" s="50" t="s">
        <v>198</v>
      </c>
      <c r="C15" s="16"/>
      <c r="D15" s="50"/>
      <c r="E15" s="17">
        <f>IFERROR(VLOOKUP(B15,[1]NUM21!$H$3:$L$118,2,FALSE),0)</f>
        <v>0</v>
      </c>
      <c r="F15" s="17">
        <f>IFERROR(VLOOKUP(B15,[1]NUM21!$H$3:$L$118,3,FALSE),0)</f>
        <v>0</v>
      </c>
      <c r="G15" s="17">
        <f>IFERROR(VLOOKUP(B15,[1]NUM21!$H$3:$L$118,4,FALSE),0)</f>
        <v>0</v>
      </c>
      <c r="H15" s="17"/>
      <c r="I15" s="17"/>
      <c r="J15" s="17"/>
      <c r="K15" s="17"/>
      <c r="L15" s="17"/>
      <c r="Q15" s="18">
        <f t="shared" si="0"/>
        <v>0</v>
      </c>
    </row>
    <row r="16" spans="1:19" s="27" customFormat="1" ht="13.5" thickBot="1" x14ac:dyDescent="0.25">
      <c r="A16" s="221" t="s">
        <v>199</v>
      </c>
      <c r="B16" s="222"/>
      <c r="C16" s="22">
        <f>+D16/Metas!Y7</f>
        <v>2.3148148148148147E-2</v>
      </c>
      <c r="D16" s="23">
        <f>+Q16/R16</f>
        <v>1.3888888888888888E-2</v>
      </c>
      <c r="E16" s="99">
        <f t="shared" ref="E16:Q16" si="1">SUM(E12:E15)</f>
        <v>0</v>
      </c>
      <c r="F16" s="99">
        <f t="shared" si="1"/>
        <v>0</v>
      </c>
      <c r="G16" s="99">
        <f t="shared" si="1"/>
        <v>2</v>
      </c>
      <c r="H16" s="99">
        <f t="shared" si="1"/>
        <v>0</v>
      </c>
      <c r="I16" s="99">
        <f t="shared" si="1"/>
        <v>0</v>
      </c>
      <c r="J16" s="99">
        <f t="shared" si="1"/>
        <v>0</v>
      </c>
      <c r="K16" s="99">
        <f t="shared" si="1"/>
        <v>0</v>
      </c>
      <c r="L16" s="99">
        <f t="shared" si="1"/>
        <v>0</v>
      </c>
      <c r="M16" s="99">
        <f t="shared" si="1"/>
        <v>0</v>
      </c>
      <c r="N16" s="99">
        <f t="shared" si="1"/>
        <v>0</v>
      </c>
      <c r="O16" s="99">
        <f t="shared" si="1"/>
        <v>0</v>
      </c>
      <c r="P16" s="99">
        <f t="shared" si="1"/>
        <v>0</v>
      </c>
      <c r="Q16" s="99">
        <f t="shared" si="1"/>
        <v>2</v>
      </c>
      <c r="R16" s="313">
        <v>144</v>
      </c>
      <c r="S16" s="314"/>
    </row>
    <row r="17" spans="1:19" s="15" customFormat="1" ht="15" thickBot="1" x14ac:dyDescent="0.25">
      <c r="A17" s="49" t="s">
        <v>200</v>
      </c>
      <c r="B17" s="50" t="s">
        <v>201</v>
      </c>
      <c r="C17" s="16"/>
      <c r="D17" s="50"/>
      <c r="E17" s="28">
        <f>IFERROR(VLOOKUP(B17,[1]NUM21!$H$3:$L$118,2,FALSE),0)</f>
        <v>2</v>
      </c>
      <c r="F17" s="28">
        <f>IFERROR(VLOOKUP(B17,[1]NUM21!$H$3:$L$118,3,FALSE),0)</f>
        <v>0</v>
      </c>
      <c r="G17" s="17">
        <f>IFERROR(VLOOKUP(B17,[1]NUM21!$H$3:$L$118,4,FALSE),0)</f>
        <v>2</v>
      </c>
      <c r="H17" s="17"/>
      <c r="I17" s="17"/>
      <c r="J17" s="17"/>
      <c r="K17" s="17"/>
      <c r="L17" s="64"/>
      <c r="M17" s="64"/>
      <c r="N17" s="64"/>
      <c r="O17" s="64"/>
      <c r="Q17" s="18">
        <f t="shared" ref="Q17:Q20" si="2">SUM(E17:P17)</f>
        <v>4</v>
      </c>
    </row>
    <row r="18" spans="1:19" s="15" customFormat="1" ht="15" thickBot="1" x14ac:dyDescent="0.25">
      <c r="A18" s="49" t="s">
        <v>200</v>
      </c>
      <c r="B18" s="50" t="s">
        <v>202</v>
      </c>
      <c r="C18" s="16"/>
      <c r="D18" s="50"/>
      <c r="E18" s="28">
        <f>IFERROR(VLOOKUP(B18,[1]NUM21!$H$3:$L$118,2,FALSE),0)</f>
        <v>0</v>
      </c>
      <c r="F18" s="28">
        <f>IFERROR(VLOOKUP(B18,[1]NUM21!$H$3:$L$118,3,FALSE),0)</f>
        <v>0</v>
      </c>
      <c r="G18" s="17">
        <f>IFERROR(VLOOKUP(B18,[1]NUM21!$H$3:$L$118,4,FALSE),0)</f>
        <v>1</v>
      </c>
      <c r="H18" s="17"/>
      <c r="I18" s="17"/>
      <c r="J18" s="17"/>
      <c r="K18" s="17"/>
      <c r="L18" s="64"/>
      <c r="M18" s="64"/>
      <c r="N18" s="64"/>
      <c r="O18" s="64"/>
      <c r="Q18" s="18">
        <f t="shared" si="2"/>
        <v>1</v>
      </c>
    </row>
    <row r="19" spans="1:19" s="15" customFormat="1" ht="15" thickBot="1" x14ac:dyDescent="0.25">
      <c r="A19" s="49" t="s">
        <v>200</v>
      </c>
      <c r="B19" s="50" t="s">
        <v>203</v>
      </c>
      <c r="C19" s="16"/>
      <c r="D19" s="50"/>
      <c r="E19" s="28">
        <f>IFERROR(VLOOKUP(B19,[1]NUM21!$H$3:$L$118,2,FALSE),0)</f>
        <v>1</v>
      </c>
      <c r="F19" s="28">
        <f>IFERROR(VLOOKUP(B19,[1]NUM21!$H$3:$L$118,3,FALSE),0)</f>
        <v>0</v>
      </c>
      <c r="G19" s="17">
        <f>IFERROR(VLOOKUP(B19,[1]NUM21!$H$3:$L$118,4,FALSE),0)</f>
        <v>0</v>
      </c>
      <c r="H19" s="17"/>
      <c r="I19" s="17"/>
      <c r="J19" s="17"/>
      <c r="K19" s="17"/>
      <c r="L19" s="64"/>
      <c r="M19" s="64"/>
      <c r="N19" s="64"/>
      <c r="O19" s="64"/>
      <c r="Q19" s="18">
        <f t="shared" si="2"/>
        <v>1</v>
      </c>
    </row>
    <row r="20" spans="1:19" s="15" customFormat="1" ht="15" thickBot="1" x14ac:dyDescent="0.25">
      <c r="A20" s="49" t="s">
        <v>200</v>
      </c>
      <c r="B20" s="50" t="s">
        <v>204</v>
      </c>
      <c r="C20" s="16"/>
      <c r="D20" s="50"/>
      <c r="E20" s="28">
        <f>IFERROR(VLOOKUP(B20,[1]NUM21!$H$3:$L$118,2,FALSE),0)</f>
        <v>0</v>
      </c>
      <c r="F20" s="28">
        <f>IFERROR(VLOOKUP(B20,[1]NUM21!$H$3:$L$118,3,FALSE),0)</f>
        <v>0</v>
      </c>
      <c r="G20" s="17">
        <f>IFERROR(VLOOKUP(B20,[1]NUM21!$H$3:$L$118,4,FALSE),0)</f>
        <v>0</v>
      </c>
      <c r="H20" s="17"/>
      <c r="I20" s="17"/>
      <c r="J20" s="17"/>
      <c r="K20" s="17"/>
      <c r="L20" s="64"/>
      <c r="M20" s="64"/>
      <c r="N20" s="64"/>
      <c r="O20" s="64"/>
      <c r="Q20" s="18">
        <f t="shared" si="2"/>
        <v>0</v>
      </c>
    </row>
    <row r="21" spans="1:19" s="27" customFormat="1" ht="13.5" thickBot="1" x14ac:dyDescent="0.25">
      <c r="A21" s="221" t="s">
        <v>205</v>
      </c>
      <c r="B21" s="222"/>
      <c r="C21" s="22">
        <f>+D21/Metas!Y6</f>
        <v>5.8823529411764705E-2</v>
      </c>
      <c r="D21" s="23">
        <f>+Q21/R21</f>
        <v>3.5294117647058823E-2</v>
      </c>
      <c r="E21" s="99">
        <f t="shared" ref="E21:Q21" si="3">SUM(E17:E20)</f>
        <v>3</v>
      </c>
      <c r="F21" s="99">
        <f t="shared" si="3"/>
        <v>0</v>
      </c>
      <c r="G21" s="99">
        <f t="shared" si="3"/>
        <v>3</v>
      </c>
      <c r="H21" s="99">
        <f t="shared" si="3"/>
        <v>0</v>
      </c>
      <c r="I21" s="99">
        <f t="shared" si="3"/>
        <v>0</v>
      </c>
      <c r="J21" s="99">
        <f t="shared" si="3"/>
        <v>0</v>
      </c>
      <c r="K21" s="99">
        <f t="shared" si="3"/>
        <v>0</v>
      </c>
      <c r="L21" s="99">
        <f t="shared" si="3"/>
        <v>0</v>
      </c>
      <c r="M21" s="99">
        <f t="shared" si="3"/>
        <v>0</v>
      </c>
      <c r="N21" s="99">
        <f t="shared" si="3"/>
        <v>0</v>
      </c>
      <c r="O21" s="99">
        <f t="shared" si="3"/>
        <v>0</v>
      </c>
      <c r="P21" s="99">
        <f t="shared" si="3"/>
        <v>0</v>
      </c>
      <c r="Q21" s="99">
        <f t="shared" si="3"/>
        <v>6</v>
      </c>
      <c r="R21" s="309">
        <v>170</v>
      </c>
      <c r="S21" s="310"/>
    </row>
    <row r="22" spans="1:19" s="15" customFormat="1" x14ac:dyDescent="0.2">
      <c r="B22" s="29" t="s">
        <v>193</v>
      </c>
      <c r="C22" s="30"/>
      <c r="D22" s="31"/>
      <c r="E22" s="87">
        <f>+E16+E21</f>
        <v>3</v>
      </c>
      <c r="F22" s="87">
        <f t="shared" ref="F22:P22" si="4">+F16+F21</f>
        <v>0</v>
      </c>
      <c r="G22" s="87">
        <f t="shared" si="4"/>
        <v>5</v>
      </c>
      <c r="H22" s="87">
        <f t="shared" si="4"/>
        <v>0</v>
      </c>
      <c r="I22" s="87">
        <f t="shared" si="4"/>
        <v>0</v>
      </c>
      <c r="J22" s="87">
        <f t="shared" si="4"/>
        <v>0</v>
      </c>
      <c r="K22" s="87">
        <f t="shared" si="4"/>
        <v>0</v>
      </c>
      <c r="L22" s="87">
        <f t="shared" si="4"/>
        <v>0</v>
      </c>
      <c r="M22" s="87">
        <f t="shared" si="4"/>
        <v>0</v>
      </c>
      <c r="N22" s="87">
        <f t="shared" si="4"/>
        <v>0</v>
      </c>
      <c r="O22" s="87">
        <f t="shared" si="4"/>
        <v>0</v>
      </c>
      <c r="P22" s="87">
        <f t="shared" si="4"/>
        <v>0</v>
      </c>
      <c r="Q22" s="67">
        <f>+Q16+Q21</f>
        <v>8</v>
      </c>
      <c r="R22" s="306">
        <f>+R16+R21</f>
        <v>314</v>
      </c>
      <c r="S22" s="306"/>
    </row>
    <row r="23" spans="1:19" x14ac:dyDescent="0.2">
      <c r="C23" s="33"/>
      <c r="D23" s="34"/>
    </row>
    <row r="25" spans="1:19" x14ac:dyDescent="0.2">
      <c r="Q25" s="38"/>
    </row>
  </sheetData>
  <mergeCells count="14">
    <mergeCell ref="A1:A10"/>
    <mergeCell ref="B1:B10"/>
    <mergeCell ref="C1:C11"/>
    <mergeCell ref="D1:D10"/>
    <mergeCell ref="E1:S1"/>
    <mergeCell ref="E2:Q9"/>
    <mergeCell ref="R2:S9"/>
    <mergeCell ref="E10:Q10"/>
    <mergeCell ref="R10:S11"/>
    <mergeCell ref="R22:S22"/>
    <mergeCell ref="A16:B16"/>
    <mergeCell ref="R16:S16"/>
    <mergeCell ref="A21:B21"/>
    <mergeCell ref="R21:S21"/>
  </mergeCells>
  <pageMargins left="0.7" right="0.7" top="0.75" bottom="0.75" header="0.3" footer="0.3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R76"/>
  <sheetViews>
    <sheetView topLeftCell="D1" zoomScale="70" zoomScaleNormal="70" workbookViewId="0">
      <pane xSplit="1" ySplit="5" topLeftCell="E6" activePane="bottomRight" state="frozen"/>
      <selection activeCell="D1" sqref="D1"/>
      <selection pane="topRight" activeCell="E1" sqref="E1"/>
      <selection pane="bottomLeft" activeCell="D6" sqref="D6"/>
      <selection pane="bottomRight" activeCell="E6" sqref="E6"/>
    </sheetView>
  </sheetViews>
  <sheetFormatPr baseColWidth="10" defaultRowHeight="15" x14ac:dyDescent="0.25"/>
  <cols>
    <col min="4" max="4" width="16.28515625" bestFit="1" customWidth="1"/>
    <col min="6" max="6" width="12.85546875" bestFit="1" customWidth="1"/>
    <col min="7" max="7" width="17.7109375" bestFit="1" customWidth="1"/>
    <col min="8" max="8" width="19.28515625" bestFit="1" customWidth="1"/>
    <col min="9" max="9" width="14.28515625" bestFit="1" customWidth="1"/>
    <col min="10" max="10" width="15.7109375" bestFit="1" customWidth="1"/>
    <col min="11" max="11" width="13.85546875" bestFit="1" customWidth="1"/>
    <col min="12" max="12" width="17.7109375" bestFit="1" customWidth="1"/>
    <col min="13" max="14" width="16.28515625" bestFit="1" customWidth="1"/>
    <col min="15" max="15" width="14.5703125" bestFit="1" customWidth="1"/>
    <col min="16" max="16" width="15.28515625" bestFit="1" customWidth="1"/>
    <col min="17" max="17" width="17.140625" bestFit="1" customWidth="1"/>
    <col min="18" max="18" width="16.7109375" bestFit="1" customWidth="1"/>
    <col min="19" max="19" width="16.28515625" bestFit="1" customWidth="1"/>
    <col min="20" max="20" width="17.85546875" bestFit="1" customWidth="1"/>
    <col min="21" max="21" width="16.7109375" bestFit="1" customWidth="1"/>
    <col min="22" max="22" width="16" bestFit="1" customWidth="1"/>
    <col min="23" max="23" width="17.85546875" bestFit="1" customWidth="1"/>
    <col min="24" max="24" width="17.42578125" bestFit="1" customWidth="1"/>
    <col min="25" max="25" width="16.28515625" bestFit="1" customWidth="1"/>
    <col min="27" max="30" width="0" hidden="1" customWidth="1"/>
    <col min="31" max="31" width="16.7109375" hidden="1" customWidth="1"/>
    <col min="32" max="32" width="16.28515625" hidden="1" customWidth="1"/>
    <col min="33" max="36" width="0" hidden="1" customWidth="1"/>
    <col min="37" max="37" width="15.85546875" hidden="1" customWidth="1"/>
    <col min="38" max="38" width="16.28515625" hidden="1" customWidth="1"/>
    <col min="39" max="45" width="0" hidden="1" customWidth="1"/>
  </cols>
  <sheetData>
    <row r="1" spans="1:44" s="100" customFormat="1" ht="18" x14ac:dyDescent="0.35">
      <c r="A1" s="364" t="s">
        <v>143</v>
      </c>
      <c r="B1" s="364"/>
      <c r="C1" s="364"/>
      <c r="D1" s="364"/>
      <c r="E1" s="364"/>
      <c r="F1" s="364"/>
      <c r="G1" s="364"/>
      <c r="H1" s="364"/>
      <c r="I1" s="364"/>
      <c r="J1" s="364"/>
      <c r="K1" s="364"/>
      <c r="L1" s="364"/>
      <c r="M1" s="364"/>
      <c r="N1" s="364"/>
      <c r="O1" s="364"/>
      <c r="P1" s="364"/>
      <c r="Q1" s="364"/>
      <c r="R1" s="364"/>
      <c r="S1" s="364"/>
      <c r="T1" s="364"/>
      <c r="U1" s="364"/>
      <c r="V1" s="364"/>
      <c r="W1" s="364"/>
      <c r="X1" s="364"/>
      <c r="Y1" s="364"/>
    </row>
    <row r="2" spans="1:44" s="102" customFormat="1" ht="16.5" customHeight="1" x14ac:dyDescent="0.3">
      <c r="A2" s="101"/>
      <c r="B2" s="101"/>
      <c r="C2" s="101"/>
      <c r="D2" s="101"/>
      <c r="E2" s="356" t="s">
        <v>144</v>
      </c>
      <c r="F2" s="359" t="s">
        <v>145</v>
      </c>
      <c r="G2" s="362" t="s">
        <v>1</v>
      </c>
      <c r="H2" s="363"/>
      <c r="I2" s="363"/>
      <c r="J2" s="363"/>
      <c r="K2" s="363"/>
      <c r="L2" s="363"/>
      <c r="M2" s="363"/>
      <c r="N2" s="363"/>
      <c r="O2" s="363"/>
      <c r="P2" s="363"/>
      <c r="Q2" s="363"/>
      <c r="R2" s="363"/>
      <c r="S2" s="363"/>
      <c r="T2" s="363"/>
      <c r="U2" s="363"/>
      <c r="V2" s="363"/>
      <c r="W2" s="363"/>
      <c r="X2" s="363"/>
      <c r="Y2" s="363"/>
      <c r="AE2" s="102">
        <v>2016</v>
      </c>
      <c r="AF2" s="102">
        <v>2016</v>
      </c>
      <c r="AG2" s="102">
        <v>2017</v>
      </c>
      <c r="AH2" s="102">
        <v>2017</v>
      </c>
      <c r="AK2" s="365" t="s">
        <v>99</v>
      </c>
      <c r="AL2" s="365"/>
      <c r="AM2" s="365" t="s">
        <v>100</v>
      </c>
      <c r="AN2" s="365"/>
      <c r="AO2" s="365" t="s">
        <v>146</v>
      </c>
      <c r="AP2" s="365"/>
      <c r="AQ2" s="365" t="s">
        <v>147</v>
      </c>
      <c r="AR2" s="365"/>
    </row>
    <row r="3" spans="1:44" s="100" customFormat="1" ht="16.5" x14ac:dyDescent="0.3">
      <c r="A3" s="103"/>
      <c r="B3" s="104"/>
      <c r="C3" s="103"/>
      <c r="D3" s="103"/>
      <c r="E3" s="357"/>
      <c r="F3" s="360"/>
      <c r="G3" s="105" t="s">
        <v>148</v>
      </c>
      <c r="H3" s="106" t="s">
        <v>149</v>
      </c>
      <c r="I3" s="106" t="s">
        <v>150</v>
      </c>
      <c r="J3" s="106" t="s">
        <v>151</v>
      </c>
      <c r="K3" s="106" t="s">
        <v>152</v>
      </c>
      <c r="L3" s="106" t="s">
        <v>153</v>
      </c>
      <c r="M3" s="106" t="s">
        <v>154</v>
      </c>
      <c r="N3" s="106" t="s">
        <v>155</v>
      </c>
      <c r="O3" s="106" t="s">
        <v>12</v>
      </c>
      <c r="P3" s="106" t="s">
        <v>13</v>
      </c>
      <c r="Q3" s="106" t="s">
        <v>2</v>
      </c>
      <c r="R3" s="106" t="s">
        <v>3</v>
      </c>
      <c r="S3" s="106" t="s">
        <v>16</v>
      </c>
      <c r="T3" s="106" t="s">
        <v>42</v>
      </c>
      <c r="U3" s="106" t="s">
        <v>43</v>
      </c>
      <c r="V3" s="106" t="s">
        <v>44</v>
      </c>
      <c r="W3" s="106" t="s">
        <v>45</v>
      </c>
      <c r="X3" s="106" t="s">
        <v>46</v>
      </c>
      <c r="Y3" s="106" t="s">
        <v>47</v>
      </c>
      <c r="AE3" s="106" t="s">
        <v>3</v>
      </c>
      <c r="AF3" s="106" t="s">
        <v>16</v>
      </c>
      <c r="AG3" s="106" t="s">
        <v>3</v>
      </c>
      <c r="AH3" s="106" t="s">
        <v>16</v>
      </c>
      <c r="AI3" s="366" t="s">
        <v>156</v>
      </c>
      <c r="AJ3" s="367"/>
      <c r="AK3" s="106" t="s">
        <v>3</v>
      </c>
      <c r="AL3" s="106" t="s">
        <v>16</v>
      </c>
      <c r="AM3" s="106" t="s">
        <v>3</v>
      </c>
      <c r="AN3" s="106" t="s">
        <v>16</v>
      </c>
      <c r="AO3" s="106" t="s">
        <v>3</v>
      </c>
      <c r="AP3" s="106" t="s">
        <v>16</v>
      </c>
      <c r="AQ3" s="106" t="s">
        <v>3</v>
      </c>
      <c r="AR3" s="106" t="s">
        <v>16</v>
      </c>
    </row>
    <row r="4" spans="1:44" s="109" customFormat="1" ht="165" customHeight="1" x14ac:dyDescent="0.3">
      <c r="A4" s="103" t="s">
        <v>157</v>
      </c>
      <c r="B4" s="104" t="s">
        <v>158</v>
      </c>
      <c r="C4" s="103" t="s">
        <v>157</v>
      </c>
      <c r="D4" s="103" t="s">
        <v>0</v>
      </c>
      <c r="E4" s="357"/>
      <c r="F4" s="360"/>
      <c r="G4" s="107" t="s">
        <v>159</v>
      </c>
      <c r="H4" s="107" t="s">
        <v>160</v>
      </c>
      <c r="I4" s="107" t="s">
        <v>161</v>
      </c>
      <c r="J4" s="107" t="s">
        <v>162</v>
      </c>
      <c r="K4" s="107" t="s">
        <v>163</v>
      </c>
      <c r="L4" s="107" t="s">
        <v>164</v>
      </c>
      <c r="M4" s="107" t="s">
        <v>23</v>
      </c>
      <c r="N4" s="107" t="s">
        <v>165</v>
      </c>
      <c r="O4" s="107" t="s">
        <v>166</v>
      </c>
      <c r="P4" s="108" t="s">
        <v>167</v>
      </c>
      <c r="Q4" s="108" t="s">
        <v>168</v>
      </c>
      <c r="R4" s="108" t="s">
        <v>169</v>
      </c>
      <c r="S4" s="108" t="s">
        <v>170</v>
      </c>
      <c r="T4" s="108" t="s">
        <v>171</v>
      </c>
      <c r="U4" s="108" t="s">
        <v>172</v>
      </c>
      <c r="V4" s="108" t="s">
        <v>222</v>
      </c>
      <c r="W4" s="108" t="s">
        <v>173</v>
      </c>
      <c r="X4" s="108" t="s">
        <v>174</v>
      </c>
      <c r="Y4" s="108" t="s">
        <v>217</v>
      </c>
      <c r="AE4" s="108" t="s">
        <v>169</v>
      </c>
      <c r="AF4" s="108" t="s">
        <v>170</v>
      </c>
      <c r="AG4" s="108" t="s">
        <v>169</v>
      </c>
      <c r="AH4" s="108" t="s">
        <v>170</v>
      </c>
      <c r="AI4" s="108" t="s">
        <v>169</v>
      </c>
      <c r="AJ4" s="108" t="s">
        <v>170</v>
      </c>
      <c r="AK4" s="108" t="s">
        <v>169</v>
      </c>
      <c r="AL4" s="108" t="s">
        <v>170</v>
      </c>
      <c r="AM4" s="108" t="s">
        <v>169</v>
      </c>
      <c r="AN4" s="108" t="s">
        <v>170</v>
      </c>
      <c r="AO4" s="108" t="s">
        <v>169</v>
      </c>
      <c r="AP4" s="108" t="s">
        <v>170</v>
      </c>
      <c r="AQ4" s="108" t="s">
        <v>169</v>
      </c>
      <c r="AR4" s="108" t="s">
        <v>170</v>
      </c>
    </row>
    <row r="5" spans="1:44" s="102" customFormat="1" ht="23.25" customHeight="1" x14ac:dyDescent="0.3">
      <c r="A5" s="110"/>
      <c r="B5" s="111"/>
      <c r="C5" s="110"/>
      <c r="D5" s="110"/>
      <c r="E5" s="358"/>
      <c r="F5" s="361"/>
      <c r="G5" s="112">
        <v>0.15</v>
      </c>
      <c r="H5" s="112">
        <v>0.97</v>
      </c>
      <c r="I5" s="113">
        <v>1</v>
      </c>
      <c r="J5" s="112">
        <v>0.1</v>
      </c>
      <c r="K5" s="114">
        <v>0.22</v>
      </c>
      <c r="L5" s="112">
        <v>0.2</v>
      </c>
      <c r="M5" s="112">
        <v>0.25</v>
      </c>
      <c r="N5" s="112">
        <v>0.55000000000000004</v>
      </c>
      <c r="O5" s="112">
        <v>0.94</v>
      </c>
      <c r="P5" s="112">
        <v>0.15</v>
      </c>
      <c r="Q5" s="112">
        <v>0.24</v>
      </c>
      <c r="R5" s="112">
        <v>0.17</v>
      </c>
      <c r="S5" s="112">
        <v>0.22</v>
      </c>
      <c r="T5" s="112">
        <v>0.9</v>
      </c>
      <c r="U5" s="112">
        <v>0.9</v>
      </c>
      <c r="V5" s="112">
        <v>0.19</v>
      </c>
      <c r="W5" s="112">
        <v>0.28999999999999998</v>
      </c>
      <c r="X5" s="112">
        <v>0.54</v>
      </c>
      <c r="Y5" s="112"/>
      <c r="AB5" s="115"/>
      <c r="AC5" s="115"/>
      <c r="AE5" s="112"/>
      <c r="AF5" s="112"/>
      <c r="AG5" s="112"/>
      <c r="AH5" s="112"/>
      <c r="AI5" s="112"/>
      <c r="AJ5" s="112"/>
      <c r="AK5" s="112"/>
      <c r="AL5" s="112"/>
      <c r="AM5" s="112"/>
      <c r="AN5" s="112"/>
      <c r="AO5" s="112"/>
      <c r="AP5" s="112"/>
      <c r="AQ5" s="112"/>
      <c r="AR5" s="112"/>
    </row>
    <row r="6" spans="1:44" s="100" customFormat="1" ht="16.5" x14ac:dyDescent="0.3">
      <c r="A6" s="116">
        <v>17</v>
      </c>
      <c r="B6" s="117" t="s">
        <v>175</v>
      </c>
      <c r="C6" s="118">
        <v>5</v>
      </c>
      <c r="D6" s="119" t="s">
        <v>15</v>
      </c>
      <c r="E6" s="120">
        <v>4202</v>
      </c>
      <c r="F6" s="119" t="s">
        <v>206</v>
      </c>
      <c r="G6" s="151">
        <v>0.1045</v>
      </c>
      <c r="H6" s="122">
        <v>0.98129999999999995</v>
      </c>
      <c r="I6" s="152">
        <v>1.21</v>
      </c>
      <c r="J6" s="121">
        <v>9.9900000000000003E-2</v>
      </c>
      <c r="K6" s="123">
        <v>0.59</v>
      </c>
      <c r="L6" s="151">
        <v>0.1056</v>
      </c>
      <c r="M6" s="151">
        <v>0.15090000000000001</v>
      </c>
      <c r="N6" s="151">
        <v>0.83289999999999997</v>
      </c>
      <c r="O6" s="151">
        <v>0.94</v>
      </c>
      <c r="P6" s="151">
        <v>0.15049999999999999</v>
      </c>
      <c r="Q6" s="151">
        <v>0.2402</v>
      </c>
      <c r="R6" s="151">
        <v>0.255</v>
      </c>
      <c r="S6" s="151">
        <v>0.1095</v>
      </c>
      <c r="T6" s="151">
        <v>0.76470000000000005</v>
      </c>
      <c r="U6" s="151">
        <v>0.91110000000000002</v>
      </c>
      <c r="V6" s="151">
        <v>0.26979999999999998</v>
      </c>
      <c r="W6" s="121">
        <v>0.26269999999999999</v>
      </c>
      <c r="X6" s="121">
        <v>0.50939999999999996</v>
      </c>
      <c r="Y6" s="124">
        <v>0.6</v>
      </c>
      <c r="AE6" s="125">
        <v>0.26350000000000001</v>
      </c>
      <c r="AF6" s="125">
        <v>4.7800000000000002E-2</v>
      </c>
      <c r="AG6" s="126">
        <v>0.2361</v>
      </c>
      <c r="AH6" s="126">
        <v>0.22059999999999999</v>
      </c>
      <c r="AI6" s="128">
        <f>AG6-AE6</f>
        <v>-2.7400000000000008E-2</v>
      </c>
      <c r="AJ6" s="127">
        <f>+AH6-AF6</f>
        <v>0.17279999999999998</v>
      </c>
      <c r="AK6" s="125">
        <f>+AE6+(AI6/4)</f>
        <v>0.25664999999999999</v>
      </c>
      <c r="AL6" s="125">
        <f>+AF6+(AJ6/4)</f>
        <v>9.0999999999999998E-2</v>
      </c>
      <c r="AM6" s="125">
        <f>+AE6+(AI6/2)</f>
        <v>0.24980000000000002</v>
      </c>
      <c r="AN6" s="125">
        <f>+AF6+(AJ6/2)</f>
        <v>0.13419999999999999</v>
      </c>
      <c r="AO6" s="125">
        <f>+AE6+(AI6*0.75)</f>
        <v>0.24295</v>
      </c>
      <c r="AP6" s="125">
        <f>+AF6+(AJ6*0.75)</f>
        <v>0.1774</v>
      </c>
      <c r="AQ6" s="125">
        <f>+AE6+AI6</f>
        <v>0.2361</v>
      </c>
      <c r="AR6" s="125">
        <f>+AF6+AJ6</f>
        <v>0.22059999999999999</v>
      </c>
    </row>
    <row r="7" spans="1:44" s="100" customFormat="1" ht="16.5" x14ac:dyDescent="0.3">
      <c r="A7" s="116">
        <v>18</v>
      </c>
      <c r="B7" s="117" t="s">
        <v>175</v>
      </c>
      <c r="C7" s="118">
        <v>5</v>
      </c>
      <c r="D7" s="119" t="s">
        <v>14</v>
      </c>
      <c r="E7" s="120">
        <v>4302</v>
      </c>
      <c r="F7" s="119" t="s">
        <v>206</v>
      </c>
      <c r="G7" s="151">
        <v>0.13969999999999999</v>
      </c>
      <c r="H7" s="122">
        <v>0.98329999999999995</v>
      </c>
      <c r="I7" s="152">
        <v>1.1000000000000001</v>
      </c>
      <c r="J7" s="121">
        <v>9.9900000000000003E-2</v>
      </c>
      <c r="K7" s="123">
        <v>0.25</v>
      </c>
      <c r="L7" s="151">
        <v>0.1457</v>
      </c>
      <c r="M7" s="151">
        <v>0.2276</v>
      </c>
      <c r="N7" s="151">
        <v>0.50570000000000004</v>
      </c>
      <c r="O7" s="151">
        <v>0.94</v>
      </c>
      <c r="P7" s="151">
        <v>0.16600000000000001</v>
      </c>
      <c r="Q7" s="151">
        <v>0.35909999999999997</v>
      </c>
      <c r="R7" s="151">
        <v>0.28860000000000002</v>
      </c>
      <c r="S7" s="151">
        <v>0.20250000000000001</v>
      </c>
      <c r="T7" s="151">
        <v>0.78569999999999995</v>
      </c>
      <c r="U7" s="151">
        <v>0.87760000000000005</v>
      </c>
      <c r="V7" s="151">
        <v>0.23769999999999999</v>
      </c>
      <c r="W7" s="121">
        <v>0.26669999999999999</v>
      </c>
      <c r="X7" s="121">
        <v>0.45</v>
      </c>
      <c r="Y7" s="124">
        <v>0.6</v>
      </c>
      <c r="AE7" s="125">
        <v>0.28010000000000002</v>
      </c>
      <c r="AF7" s="125">
        <v>0.34429999999999999</v>
      </c>
      <c r="AG7" s="126">
        <v>0.31090000000000001</v>
      </c>
      <c r="AH7" s="126">
        <v>0.34920000000000001</v>
      </c>
      <c r="AI7" s="153">
        <f>AG7-AE7</f>
        <v>3.0799999999999994E-2</v>
      </c>
      <c r="AJ7" s="153">
        <f>+AH7-AF7</f>
        <v>4.9000000000000155E-3</v>
      </c>
      <c r="AK7" s="125">
        <f t="shared" ref="AK7:AL7" si="0">+AE7+(AI7/4)</f>
        <v>0.2878</v>
      </c>
      <c r="AL7" s="125">
        <f t="shared" si="0"/>
        <v>0.34552499999999997</v>
      </c>
      <c r="AM7" s="125">
        <f t="shared" ref="AM7:AN7" si="1">+AE7+(AI7/2)</f>
        <v>0.29549999999999998</v>
      </c>
      <c r="AN7" s="125">
        <f t="shared" si="1"/>
        <v>0.34675</v>
      </c>
      <c r="AO7" s="125">
        <f t="shared" ref="AO7:AP7" si="2">+AE7+(AI7*0.75)</f>
        <v>0.30320000000000003</v>
      </c>
      <c r="AP7" s="125">
        <f t="shared" si="2"/>
        <v>0.34797500000000003</v>
      </c>
      <c r="AQ7" s="125">
        <f t="shared" ref="AQ7:AR7" si="3">+AE7+AI7</f>
        <v>0.31090000000000001</v>
      </c>
      <c r="AR7" s="125">
        <f t="shared" si="3"/>
        <v>0.34920000000000001</v>
      </c>
    </row>
    <row r="8" spans="1:44" ht="16.5" x14ac:dyDescent="0.3">
      <c r="AI8" s="131">
        <f t="shared" ref="AI8:AI9" si="4">AG8-AE8</f>
        <v>0</v>
      </c>
      <c r="AM8" s="125">
        <f t="shared" ref="AM8:AM9" si="5">+AF8+(AJ8/2)</f>
        <v>0</v>
      </c>
    </row>
    <row r="9" spans="1:44" ht="16.5" x14ac:dyDescent="0.3">
      <c r="AI9" s="131">
        <f t="shared" si="4"/>
        <v>0</v>
      </c>
      <c r="AM9" s="125">
        <f t="shared" si="5"/>
        <v>0</v>
      </c>
    </row>
    <row r="10" spans="1:44" ht="18" x14ac:dyDescent="0.35">
      <c r="A10" s="364" t="s">
        <v>189</v>
      </c>
      <c r="B10" s="364"/>
      <c r="C10" s="364"/>
      <c r="D10" s="364"/>
      <c r="E10" s="364"/>
      <c r="F10" s="364"/>
      <c r="G10" s="368"/>
      <c r="H10" s="368"/>
      <c r="I10" s="368"/>
      <c r="J10" s="368"/>
      <c r="K10" s="368"/>
      <c r="L10" s="368"/>
      <c r="M10" s="368"/>
      <c r="N10" s="368"/>
      <c r="O10" s="368"/>
      <c r="P10" s="368"/>
      <c r="Q10" s="132"/>
      <c r="R10" s="133"/>
      <c r="T10" s="132"/>
      <c r="U10" s="133"/>
      <c r="W10" s="132"/>
      <c r="X10" s="133"/>
      <c r="AE10" s="133"/>
    </row>
    <row r="11" spans="1:44" s="102" customFormat="1" ht="16.5" customHeight="1" x14ac:dyDescent="0.3">
      <c r="A11" s="101"/>
      <c r="B11" s="101"/>
      <c r="C11" s="101"/>
      <c r="D11" s="101"/>
      <c r="E11" s="356" t="s">
        <v>144</v>
      </c>
      <c r="F11" s="359" t="s">
        <v>145</v>
      </c>
      <c r="G11" s="362" t="s">
        <v>1</v>
      </c>
      <c r="H11" s="363"/>
      <c r="I11" s="363"/>
      <c r="J11" s="363"/>
      <c r="K11" s="363"/>
      <c r="L11" s="363"/>
      <c r="M11" s="363"/>
      <c r="N11" s="363"/>
      <c r="O11" s="363"/>
      <c r="P11" s="363"/>
      <c r="Q11" s="363"/>
      <c r="R11" s="363"/>
      <c r="S11" s="363"/>
      <c r="T11" s="363"/>
      <c r="U11" s="363"/>
      <c r="V11" s="363"/>
      <c r="W11" s="363"/>
      <c r="X11" s="363"/>
      <c r="Y11" s="363"/>
    </row>
    <row r="12" spans="1:44" s="100" customFormat="1" ht="16.5" x14ac:dyDescent="0.3">
      <c r="A12" s="103"/>
      <c r="B12" s="104"/>
      <c r="C12" s="103"/>
      <c r="D12" s="103"/>
      <c r="E12" s="357"/>
      <c r="F12" s="360"/>
      <c r="G12" s="105" t="s">
        <v>148</v>
      </c>
      <c r="H12" s="106" t="s">
        <v>149</v>
      </c>
      <c r="I12" s="106" t="s">
        <v>150</v>
      </c>
      <c r="J12" s="106" t="s">
        <v>151</v>
      </c>
      <c r="K12" s="106" t="s">
        <v>152</v>
      </c>
      <c r="L12" s="106" t="s">
        <v>153</v>
      </c>
      <c r="M12" s="106" t="s">
        <v>154</v>
      </c>
      <c r="N12" s="106" t="s">
        <v>155</v>
      </c>
      <c r="O12" s="106" t="s">
        <v>12</v>
      </c>
      <c r="P12" s="106" t="s">
        <v>13</v>
      </c>
      <c r="Q12" s="106" t="s">
        <v>2</v>
      </c>
      <c r="R12" s="106" t="s">
        <v>3</v>
      </c>
      <c r="S12" s="106" t="s">
        <v>16</v>
      </c>
      <c r="T12" s="106" t="s">
        <v>42</v>
      </c>
      <c r="U12" s="106" t="s">
        <v>43</v>
      </c>
      <c r="V12" s="106" t="s">
        <v>44</v>
      </c>
      <c r="W12" s="106" t="s">
        <v>45</v>
      </c>
      <c r="X12" s="106" t="s">
        <v>46</v>
      </c>
      <c r="Y12" s="106" t="s">
        <v>47</v>
      </c>
      <c r="AE12" s="106" t="s">
        <v>3</v>
      </c>
      <c r="AF12" s="106" t="s">
        <v>16</v>
      </c>
    </row>
    <row r="13" spans="1:44" s="109" customFormat="1" ht="165" customHeight="1" x14ac:dyDescent="0.3">
      <c r="A13" s="103" t="s">
        <v>157</v>
      </c>
      <c r="B13" s="104" t="s">
        <v>158</v>
      </c>
      <c r="C13" s="103" t="s">
        <v>157</v>
      </c>
      <c r="D13" s="103" t="s">
        <v>0</v>
      </c>
      <c r="E13" s="357"/>
      <c r="F13" s="360"/>
      <c r="G13" s="107" t="s">
        <v>159</v>
      </c>
      <c r="H13" s="107" t="s">
        <v>160</v>
      </c>
      <c r="I13" s="107" t="s">
        <v>161</v>
      </c>
      <c r="J13" s="107" t="s">
        <v>162</v>
      </c>
      <c r="K13" s="107" t="s">
        <v>163</v>
      </c>
      <c r="L13" s="107" t="s">
        <v>164</v>
      </c>
      <c r="M13" s="107" t="s">
        <v>23</v>
      </c>
      <c r="N13" s="107" t="s">
        <v>165</v>
      </c>
      <c r="O13" s="107" t="s">
        <v>166</v>
      </c>
      <c r="P13" s="108" t="s">
        <v>167</v>
      </c>
      <c r="Q13" s="108" t="s">
        <v>168</v>
      </c>
      <c r="R13" s="108" t="s">
        <v>169</v>
      </c>
      <c r="S13" s="108" t="s">
        <v>170</v>
      </c>
      <c r="T13" s="108" t="s">
        <v>171</v>
      </c>
      <c r="U13" s="108" t="s">
        <v>172</v>
      </c>
      <c r="V13" s="108" t="s">
        <v>222</v>
      </c>
      <c r="W13" s="108" t="s">
        <v>173</v>
      </c>
      <c r="X13" s="108" t="s">
        <v>174</v>
      </c>
      <c r="Y13" s="108" t="s">
        <v>217</v>
      </c>
      <c r="AE13" s="108" t="s">
        <v>169</v>
      </c>
      <c r="AF13" s="108" t="s">
        <v>170</v>
      </c>
    </row>
    <row r="14" spans="1:44" s="102" customFormat="1" ht="23.25" customHeight="1" x14ac:dyDescent="0.3">
      <c r="A14" s="110"/>
      <c r="B14" s="111"/>
      <c r="C14" s="110"/>
      <c r="D14" s="110"/>
      <c r="E14" s="358"/>
      <c r="F14" s="361"/>
      <c r="G14" s="137">
        <v>0.15</v>
      </c>
      <c r="H14" s="112">
        <v>1</v>
      </c>
      <c r="I14" s="137">
        <v>0.15</v>
      </c>
      <c r="J14" s="112">
        <v>1</v>
      </c>
      <c r="K14" s="137">
        <v>0.15</v>
      </c>
      <c r="L14" s="137">
        <v>0.15</v>
      </c>
      <c r="M14" s="137">
        <v>0.15</v>
      </c>
      <c r="N14" s="137">
        <v>0.15</v>
      </c>
      <c r="O14" s="112">
        <v>1</v>
      </c>
      <c r="P14" s="137">
        <v>0.15</v>
      </c>
      <c r="Q14" s="137">
        <v>0.15</v>
      </c>
      <c r="R14" s="137"/>
      <c r="S14" s="137"/>
      <c r="T14" s="137">
        <v>0.15</v>
      </c>
      <c r="U14" s="112">
        <v>1</v>
      </c>
      <c r="V14" s="137">
        <v>0.15</v>
      </c>
      <c r="W14" s="112">
        <v>1</v>
      </c>
      <c r="X14" s="112">
        <v>1</v>
      </c>
      <c r="Y14" s="112"/>
      <c r="AE14" s="137">
        <v>0.15</v>
      </c>
      <c r="AF14" s="137">
        <v>0.15</v>
      </c>
    </row>
    <row r="15" spans="1:44" ht="16.5" x14ac:dyDescent="0.3">
      <c r="A15" s="116">
        <v>17</v>
      </c>
      <c r="B15" s="117" t="s">
        <v>175</v>
      </c>
      <c r="C15" s="118">
        <v>5</v>
      </c>
      <c r="D15" s="119" t="s">
        <v>15</v>
      </c>
      <c r="E15" s="120">
        <v>4202</v>
      </c>
      <c r="F15" s="119" t="s">
        <v>177</v>
      </c>
      <c r="G15" s="138">
        <f>+$G6*$G$14</f>
        <v>1.5674999999999998E-2</v>
      </c>
      <c r="H15" s="138">
        <f>+$H6*$H$14</f>
        <v>0.98129999999999995</v>
      </c>
      <c r="I15" s="139">
        <f>+$I6*$I$14</f>
        <v>0.18149999999999999</v>
      </c>
      <c r="J15" s="138">
        <f>+$J6*$J$14</f>
        <v>9.9900000000000003E-2</v>
      </c>
      <c r="K15" s="139">
        <f>+$K6*$K$14</f>
        <v>8.8499999999999995E-2</v>
      </c>
      <c r="L15" s="138">
        <f>+$L6*$L$14</f>
        <v>1.584E-2</v>
      </c>
      <c r="M15" s="138">
        <f>+$M6*$M$14</f>
        <v>2.2634999999999999E-2</v>
      </c>
      <c r="N15" s="138">
        <f>+$N6*$N$14</f>
        <v>0.12493499999999999</v>
      </c>
      <c r="O15" s="138">
        <f>+$O6*$O$14</f>
        <v>0.94</v>
      </c>
      <c r="P15" s="138">
        <f>+$P6*$P$14</f>
        <v>2.2574999999999998E-2</v>
      </c>
      <c r="Q15" s="138">
        <f>+$Q6*$Q$14</f>
        <v>3.603E-2</v>
      </c>
      <c r="R15" s="136"/>
      <c r="S15" s="138">
        <v>9.0999999999999998E-2</v>
      </c>
      <c r="T15" s="138">
        <f>+$T6*$T$14</f>
        <v>0.114705</v>
      </c>
      <c r="U15" s="138">
        <f>+$U6*$U$14</f>
        <v>0.91110000000000002</v>
      </c>
      <c r="V15" s="138">
        <f>+$V6*$V$14</f>
        <v>4.0469999999999999E-2</v>
      </c>
      <c r="W15" s="138">
        <f>+$W6*$W$14</f>
        <v>0.26269999999999999</v>
      </c>
      <c r="X15" s="138">
        <f>+$X6*$X$14</f>
        <v>0.50939999999999996</v>
      </c>
      <c r="Y15" s="138"/>
      <c r="AE15" s="138">
        <f>+$R6*$R$14</f>
        <v>0</v>
      </c>
      <c r="AF15" s="138">
        <f>+$S6*$S$14</f>
        <v>0</v>
      </c>
    </row>
    <row r="16" spans="1:44" ht="16.5" x14ac:dyDescent="0.3">
      <c r="A16" s="116">
        <v>18</v>
      </c>
      <c r="B16" s="117" t="s">
        <v>175</v>
      </c>
      <c r="C16" s="118">
        <v>5</v>
      </c>
      <c r="D16" s="119" t="s">
        <v>14</v>
      </c>
      <c r="E16" s="120">
        <v>4302</v>
      </c>
      <c r="F16" s="119" t="s">
        <v>177</v>
      </c>
      <c r="G16" s="138">
        <f>+$G7*$G$14</f>
        <v>2.0954999999999998E-2</v>
      </c>
      <c r="H16" s="138">
        <f>+$H7*$H$14</f>
        <v>0.98329999999999995</v>
      </c>
      <c r="I16" s="139">
        <f>+$I7*$I$14</f>
        <v>0.16500000000000001</v>
      </c>
      <c r="J16" s="138">
        <f>+$J7*$J$14</f>
        <v>9.9900000000000003E-2</v>
      </c>
      <c r="K16" s="139">
        <f>+$K7*$K$14</f>
        <v>3.7499999999999999E-2</v>
      </c>
      <c r="L16" s="138">
        <f>+$L7*$L$14</f>
        <v>2.1854999999999999E-2</v>
      </c>
      <c r="M16" s="138">
        <f>+$M7*$M$14</f>
        <v>3.4139999999999997E-2</v>
      </c>
      <c r="N16" s="138">
        <f>+$N7*$N$14</f>
        <v>7.5855000000000006E-2</v>
      </c>
      <c r="O16" s="138">
        <f>+$O7*$O$14</f>
        <v>0.94</v>
      </c>
      <c r="P16" s="138">
        <f>+$P7*$P$14</f>
        <v>2.4900000000000002E-2</v>
      </c>
      <c r="Q16" s="138">
        <f>+$Q7*$Q$14</f>
        <v>5.3864999999999996E-2</v>
      </c>
      <c r="R16" s="138">
        <v>0.2878</v>
      </c>
      <c r="S16" s="138">
        <v>0.34552499999999997</v>
      </c>
      <c r="T16" s="138">
        <f>+$T7*$T$14</f>
        <v>0.11785499999999999</v>
      </c>
      <c r="U16" s="138">
        <f>+$U7*$U$14</f>
        <v>0.87760000000000005</v>
      </c>
      <c r="V16" s="138">
        <f>+$V7*$V$14</f>
        <v>3.5654999999999999E-2</v>
      </c>
      <c r="W16" s="138">
        <f>+$W7*$W$14</f>
        <v>0.26669999999999999</v>
      </c>
      <c r="X16" s="138">
        <f>+$X7*$X$14</f>
        <v>0.45</v>
      </c>
      <c r="Y16" s="138"/>
      <c r="AE16" s="138">
        <f>+$R7*$R$14</f>
        <v>0</v>
      </c>
      <c r="AF16" s="138">
        <f>+$S7*$S$14</f>
        <v>0</v>
      </c>
    </row>
    <row r="20" spans="1:32" ht="18" hidden="1" x14ac:dyDescent="0.35">
      <c r="A20" s="364" t="s">
        <v>190</v>
      </c>
      <c r="B20" s="364"/>
      <c r="C20" s="364"/>
      <c r="D20" s="364"/>
      <c r="E20" s="364"/>
      <c r="F20" s="364"/>
      <c r="G20" s="368"/>
      <c r="H20" s="368"/>
      <c r="I20" s="368"/>
      <c r="J20" s="368"/>
      <c r="K20" s="368"/>
      <c r="L20" s="368"/>
      <c r="M20" s="368"/>
      <c r="N20" s="368"/>
      <c r="O20" s="368"/>
      <c r="P20" s="368"/>
      <c r="Q20" s="132"/>
      <c r="R20" s="133"/>
      <c r="T20" s="132"/>
      <c r="U20" s="133"/>
      <c r="W20" s="132"/>
      <c r="X20" s="133"/>
      <c r="AE20" s="133"/>
    </row>
    <row r="21" spans="1:32" s="102" customFormat="1" ht="16.5" hidden="1" customHeight="1" x14ac:dyDescent="0.3">
      <c r="A21" s="101"/>
      <c r="B21" s="101"/>
      <c r="C21" s="101"/>
      <c r="D21" s="101"/>
      <c r="E21" s="356" t="s">
        <v>144</v>
      </c>
      <c r="F21" s="359" t="s">
        <v>145</v>
      </c>
      <c r="G21" s="362" t="s">
        <v>1</v>
      </c>
      <c r="H21" s="363"/>
      <c r="I21" s="363"/>
      <c r="J21" s="363"/>
      <c r="K21" s="363"/>
      <c r="L21" s="363"/>
      <c r="M21" s="363"/>
      <c r="N21" s="363"/>
      <c r="O21" s="363"/>
      <c r="P21" s="363"/>
      <c r="Q21" s="363"/>
      <c r="R21" s="363"/>
      <c r="S21" s="363"/>
      <c r="T21" s="363"/>
      <c r="U21" s="363"/>
      <c r="V21" s="363"/>
      <c r="W21" s="363"/>
      <c r="X21" s="363"/>
      <c r="Y21" s="363"/>
    </row>
    <row r="22" spans="1:32" s="100" customFormat="1" ht="16.5" hidden="1" x14ac:dyDescent="0.3">
      <c r="A22" s="103"/>
      <c r="B22" s="104"/>
      <c r="C22" s="103"/>
      <c r="D22" s="103"/>
      <c r="E22" s="357"/>
      <c r="F22" s="360"/>
      <c r="G22" s="105" t="s">
        <v>148</v>
      </c>
      <c r="H22" s="106" t="s">
        <v>149</v>
      </c>
      <c r="I22" s="106" t="s">
        <v>150</v>
      </c>
      <c r="J22" s="106" t="s">
        <v>151</v>
      </c>
      <c r="K22" s="106" t="s">
        <v>152</v>
      </c>
      <c r="L22" s="106" t="s">
        <v>153</v>
      </c>
      <c r="M22" s="106" t="s">
        <v>154</v>
      </c>
      <c r="N22" s="106" t="s">
        <v>155</v>
      </c>
      <c r="O22" s="106" t="s">
        <v>12</v>
      </c>
      <c r="P22" s="106" t="s">
        <v>13</v>
      </c>
      <c r="Q22" s="106" t="s">
        <v>2</v>
      </c>
      <c r="R22" s="106" t="s">
        <v>3</v>
      </c>
      <c r="S22" s="106" t="s">
        <v>16</v>
      </c>
      <c r="T22" s="106" t="s">
        <v>42</v>
      </c>
      <c r="U22" s="106" t="s">
        <v>43</v>
      </c>
      <c r="V22" s="106" t="s">
        <v>44</v>
      </c>
      <c r="W22" s="106" t="s">
        <v>45</v>
      </c>
      <c r="X22" s="106" t="s">
        <v>46</v>
      </c>
      <c r="Y22" s="106" t="s">
        <v>47</v>
      </c>
      <c r="AE22" s="106" t="s">
        <v>3</v>
      </c>
      <c r="AF22" s="106" t="s">
        <v>16</v>
      </c>
    </row>
    <row r="23" spans="1:32" s="109" customFormat="1" ht="165" hidden="1" customHeight="1" x14ac:dyDescent="0.3">
      <c r="A23" s="103" t="s">
        <v>157</v>
      </c>
      <c r="B23" s="104" t="s">
        <v>158</v>
      </c>
      <c r="C23" s="103" t="s">
        <v>157</v>
      </c>
      <c r="D23" s="103" t="s">
        <v>0</v>
      </c>
      <c r="E23" s="357"/>
      <c r="F23" s="360"/>
      <c r="G23" s="107" t="s">
        <v>159</v>
      </c>
      <c r="H23" s="107" t="s">
        <v>160</v>
      </c>
      <c r="I23" s="107" t="s">
        <v>161</v>
      </c>
      <c r="J23" s="107" t="s">
        <v>162</v>
      </c>
      <c r="K23" s="107" t="s">
        <v>163</v>
      </c>
      <c r="L23" s="107" t="s">
        <v>164</v>
      </c>
      <c r="M23" s="107" t="s">
        <v>23</v>
      </c>
      <c r="N23" s="107" t="s">
        <v>165</v>
      </c>
      <c r="O23" s="107" t="s">
        <v>166</v>
      </c>
      <c r="P23" s="108" t="s">
        <v>167</v>
      </c>
      <c r="Q23" s="108" t="s">
        <v>168</v>
      </c>
      <c r="R23" s="108" t="s">
        <v>169</v>
      </c>
      <c r="S23" s="108" t="s">
        <v>170</v>
      </c>
      <c r="T23" s="108" t="s">
        <v>171</v>
      </c>
      <c r="U23" s="108" t="s">
        <v>172</v>
      </c>
      <c r="V23" s="108" t="s">
        <v>222</v>
      </c>
      <c r="W23" s="108" t="s">
        <v>173</v>
      </c>
      <c r="X23" s="108" t="s">
        <v>174</v>
      </c>
      <c r="Y23" s="108" t="s">
        <v>217</v>
      </c>
      <c r="AE23" s="108" t="s">
        <v>169</v>
      </c>
      <c r="AF23" s="108" t="s">
        <v>170</v>
      </c>
    </row>
    <row r="24" spans="1:32" s="102" customFormat="1" ht="23.25" hidden="1" customHeight="1" x14ac:dyDescent="0.3">
      <c r="A24" s="110"/>
      <c r="B24" s="111"/>
      <c r="C24" s="110"/>
      <c r="D24" s="110"/>
      <c r="E24" s="358"/>
      <c r="F24" s="361"/>
      <c r="G24" s="112">
        <v>0.15</v>
      </c>
      <c r="H24" s="112">
        <v>0.97</v>
      </c>
      <c r="I24" s="113">
        <v>1</v>
      </c>
      <c r="J24" s="112">
        <v>0.1</v>
      </c>
      <c r="K24" s="114">
        <v>0.22</v>
      </c>
      <c r="L24" s="112">
        <v>0.2</v>
      </c>
      <c r="M24" s="112">
        <v>0.25</v>
      </c>
      <c r="N24" s="112">
        <v>0.55000000000000004</v>
      </c>
      <c r="O24" s="112">
        <v>0.94</v>
      </c>
      <c r="P24" s="112">
        <v>0.15</v>
      </c>
      <c r="Q24" s="112">
        <v>0.24</v>
      </c>
      <c r="R24" s="112">
        <v>0.17</v>
      </c>
      <c r="S24" s="112">
        <v>0.22</v>
      </c>
      <c r="T24" s="112">
        <v>0.9</v>
      </c>
      <c r="U24" s="112">
        <v>0.9</v>
      </c>
      <c r="V24" s="112">
        <v>0.19</v>
      </c>
      <c r="W24" s="112">
        <v>0.28999999999999998</v>
      </c>
      <c r="X24" s="112">
        <v>0.54</v>
      </c>
      <c r="Y24" s="112"/>
      <c r="AE24" s="112">
        <v>0.17</v>
      </c>
      <c r="AF24" s="112">
        <v>0.22</v>
      </c>
    </row>
    <row r="25" spans="1:32" ht="16.5" hidden="1" x14ac:dyDescent="0.3">
      <c r="A25" s="116">
        <v>17</v>
      </c>
      <c r="B25" s="117" t="s">
        <v>175</v>
      </c>
      <c r="C25" s="118">
        <v>5</v>
      </c>
      <c r="D25" s="119" t="s">
        <v>176</v>
      </c>
      <c r="E25" s="120">
        <v>4202</v>
      </c>
      <c r="F25" s="119" t="s">
        <v>177</v>
      </c>
      <c r="G25" s="138"/>
      <c r="H25" s="138"/>
      <c r="I25" s="138"/>
      <c r="J25" s="138"/>
      <c r="K25" s="138"/>
      <c r="L25" s="138"/>
      <c r="M25" s="138"/>
      <c r="N25" s="138"/>
      <c r="O25" s="138"/>
      <c r="P25" s="139"/>
      <c r="Q25" s="138"/>
      <c r="R25" s="138"/>
      <c r="S25" s="140"/>
      <c r="T25" s="138"/>
      <c r="U25" s="138"/>
      <c r="V25" s="140"/>
      <c r="W25" s="138"/>
      <c r="X25" s="138"/>
      <c r="Y25" s="140"/>
      <c r="AE25" s="138"/>
      <c r="AF25" s="140"/>
    </row>
    <row r="26" spans="1:32" ht="16.5" hidden="1" x14ac:dyDescent="0.3">
      <c r="A26" s="116">
        <v>18</v>
      </c>
      <c r="B26" s="117" t="s">
        <v>175</v>
      </c>
      <c r="C26" s="118">
        <v>5</v>
      </c>
      <c r="D26" s="119" t="s">
        <v>178</v>
      </c>
      <c r="E26" s="120">
        <v>4302</v>
      </c>
      <c r="F26" s="119" t="s">
        <v>177</v>
      </c>
      <c r="G26" s="138"/>
      <c r="H26" s="138"/>
      <c r="I26" s="138"/>
      <c r="J26" s="138"/>
      <c r="K26" s="138"/>
      <c r="L26" s="138"/>
      <c r="M26" s="138"/>
      <c r="N26" s="138"/>
      <c r="O26" s="138"/>
      <c r="P26" s="139"/>
      <c r="Q26" s="138"/>
      <c r="R26" s="138"/>
      <c r="S26" s="140"/>
      <c r="T26" s="138"/>
      <c r="U26" s="138"/>
      <c r="V26" s="140"/>
      <c r="W26" s="138"/>
      <c r="X26" s="138"/>
      <c r="Y26" s="140"/>
      <c r="AE26" s="138"/>
      <c r="AF26" s="140"/>
    </row>
    <row r="27" spans="1:32" ht="16.5" hidden="1" x14ac:dyDescent="0.3">
      <c r="A27" s="116">
        <v>19</v>
      </c>
      <c r="B27" s="117" t="s">
        <v>175</v>
      </c>
      <c r="C27" s="118">
        <v>5</v>
      </c>
      <c r="D27" s="119" t="s">
        <v>175</v>
      </c>
      <c r="E27" s="120">
        <v>4102</v>
      </c>
      <c r="F27" s="119" t="s">
        <v>179</v>
      </c>
      <c r="G27" s="138"/>
      <c r="H27" s="138"/>
      <c r="I27" s="138"/>
      <c r="J27" s="138"/>
      <c r="K27" s="138"/>
      <c r="L27" s="138"/>
      <c r="M27" s="138"/>
      <c r="N27" s="138"/>
      <c r="O27" s="138"/>
      <c r="P27" s="139"/>
      <c r="Q27" s="138"/>
      <c r="R27" s="138"/>
      <c r="S27" s="140"/>
      <c r="T27" s="138"/>
      <c r="U27" s="138"/>
      <c r="V27" s="140"/>
      <c r="W27" s="138"/>
      <c r="X27" s="138"/>
      <c r="Y27" s="140"/>
      <c r="AE27" s="138"/>
      <c r="AF27" s="140"/>
    </row>
    <row r="28" spans="1:32" ht="16.5" hidden="1" x14ac:dyDescent="0.3">
      <c r="A28" s="116">
        <v>20</v>
      </c>
      <c r="B28" s="117" t="s">
        <v>175</v>
      </c>
      <c r="C28" s="118">
        <v>5</v>
      </c>
      <c r="D28" s="119" t="s">
        <v>180</v>
      </c>
      <c r="E28" s="120">
        <v>4201</v>
      </c>
      <c r="F28" s="119" t="s">
        <v>177</v>
      </c>
      <c r="G28" s="138"/>
      <c r="H28" s="138"/>
      <c r="I28" s="138"/>
      <c r="J28" s="138"/>
      <c r="K28" s="138"/>
      <c r="L28" s="138"/>
      <c r="M28" s="138"/>
      <c r="N28" s="138"/>
      <c r="O28" s="138"/>
      <c r="P28" s="139"/>
      <c r="Q28" s="138"/>
      <c r="R28" s="138"/>
      <c r="S28" s="140"/>
      <c r="T28" s="138"/>
      <c r="U28" s="138"/>
      <c r="V28" s="140"/>
      <c r="W28" s="138"/>
      <c r="X28" s="138"/>
      <c r="Y28" s="140"/>
      <c r="AE28" s="138"/>
      <c r="AF28" s="140"/>
    </row>
    <row r="29" spans="1:32" ht="16.5" hidden="1" x14ac:dyDescent="0.3">
      <c r="A29" s="116">
        <v>21</v>
      </c>
      <c r="B29" s="117" t="s">
        <v>175</v>
      </c>
      <c r="C29" s="118">
        <v>5</v>
      </c>
      <c r="D29" s="119" t="s">
        <v>181</v>
      </c>
      <c r="E29" s="120">
        <v>4101</v>
      </c>
      <c r="F29" s="119" t="s">
        <v>179</v>
      </c>
      <c r="G29" s="138"/>
      <c r="H29" s="138"/>
      <c r="I29" s="138"/>
      <c r="J29" s="138"/>
      <c r="K29" s="138"/>
      <c r="L29" s="138"/>
      <c r="M29" s="138"/>
      <c r="N29" s="138"/>
      <c r="O29" s="138"/>
      <c r="P29" s="139"/>
      <c r="Q29" s="138"/>
      <c r="R29" s="138"/>
      <c r="S29" s="140"/>
      <c r="T29" s="138"/>
      <c r="U29" s="138"/>
      <c r="V29" s="140"/>
      <c r="W29" s="138"/>
      <c r="X29" s="138"/>
      <c r="Y29" s="140"/>
      <c r="AE29" s="138"/>
      <c r="AF29" s="140"/>
    </row>
    <row r="30" spans="1:32" ht="16.5" hidden="1" x14ac:dyDescent="0.3">
      <c r="A30" s="116">
        <v>22</v>
      </c>
      <c r="B30" s="117" t="s">
        <v>175</v>
      </c>
      <c r="C30" s="118">
        <v>5</v>
      </c>
      <c r="D30" s="119" t="s">
        <v>182</v>
      </c>
      <c r="E30" s="120">
        <v>4203</v>
      </c>
      <c r="F30" s="119" t="s">
        <v>177</v>
      </c>
      <c r="G30" s="138"/>
      <c r="H30" s="138"/>
      <c r="I30" s="138"/>
      <c r="J30" s="138"/>
      <c r="K30" s="138"/>
      <c r="L30" s="138"/>
      <c r="M30" s="138"/>
      <c r="N30" s="138"/>
      <c r="O30" s="138"/>
      <c r="P30" s="139"/>
      <c r="Q30" s="138"/>
      <c r="R30" s="138"/>
      <c r="S30" s="140"/>
      <c r="T30" s="138"/>
      <c r="U30" s="138"/>
      <c r="V30" s="140"/>
      <c r="W30" s="138"/>
      <c r="X30" s="138"/>
      <c r="Y30" s="140"/>
      <c r="AE30" s="138"/>
      <c r="AF30" s="140"/>
    </row>
    <row r="31" spans="1:32" ht="16.5" hidden="1" x14ac:dyDescent="0.3">
      <c r="A31" s="116">
        <v>23</v>
      </c>
      <c r="B31" s="117" t="s">
        <v>175</v>
      </c>
      <c r="C31" s="118">
        <v>5</v>
      </c>
      <c r="D31" s="119" t="s">
        <v>183</v>
      </c>
      <c r="E31" s="120">
        <v>4303</v>
      </c>
      <c r="F31" s="119" t="s">
        <v>177</v>
      </c>
      <c r="G31" s="138"/>
      <c r="H31" s="138"/>
      <c r="I31" s="138"/>
      <c r="J31" s="138"/>
      <c r="K31" s="138"/>
      <c r="L31" s="138"/>
      <c r="M31" s="138"/>
      <c r="N31" s="138"/>
      <c r="O31" s="138"/>
      <c r="P31" s="139"/>
      <c r="Q31" s="138"/>
      <c r="R31" s="138"/>
      <c r="S31" s="140"/>
      <c r="T31" s="138"/>
      <c r="U31" s="138"/>
      <c r="V31" s="140"/>
      <c r="W31" s="138"/>
      <c r="X31" s="138"/>
      <c r="Y31" s="140"/>
      <c r="AE31" s="138"/>
      <c r="AF31" s="140"/>
    </row>
    <row r="32" spans="1:32" ht="16.5" hidden="1" x14ac:dyDescent="0.3">
      <c r="A32" s="116">
        <v>24</v>
      </c>
      <c r="B32" s="117" t="s">
        <v>175</v>
      </c>
      <c r="C32" s="118">
        <v>5</v>
      </c>
      <c r="D32" s="119" t="s">
        <v>184</v>
      </c>
      <c r="E32" s="120">
        <v>4301</v>
      </c>
      <c r="F32" s="119" t="s">
        <v>177</v>
      </c>
      <c r="G32" s="138"/>
      <c r="H32" s="138"/>
      <c r="I32" s="138"/>
      <c r="J32" s="138"/>
      <c r="K32" s="138"/>
      <c r="L32" s="138"/>
      <c r="M32" s="138"/>
      <c r="N32" s="138"/>
      <c r="O32" s="138"/>
      <c r="P32" s="139"/>
      <c r="Q32" s="138"/>
      <c r="R32" s="138"/>
      <c r="S32" s="140"/>
      <c r="T32" s="138"/>
      <c r="U32" s="138"/>
      <c r="V32" s="140"/>
      <c r="W32" s="138"/>
      <c r="X32" s="138"/>
      <c r="Y32" s="140"/>
      <c r="AE32" s="138"/>
      <c r="AF32" s="140"/>
    </row>
    <row r="33" spans="1:32" ht="16.5" hidden="1" x14ac:dyDescent="0.3">
      <c r="A33" s="116">
        <v>25</v>
      </c>
      <c r="B33" s="117" t="s">
        <v>175</v>
      </c>
      <c r="C33" s="118">
        <v>5</v>
      </c>
      <c r="D33" s="119" t="s">
        <v>185</v>
      </c>
      <c r="E33" s="120">
        <v>4304</v>
      </c>
      <c r="F33" s="119" t="s">
        <v>177</v>
      </c>
      <c r="G33" s="138"/>
      <c r="H33" s="138"/>
      <c r="I33" s="138"/>
      <c r="J33" s="138"/>
      <c r="K33" s="138"/>
      <c r="L33" s="138"/>
      <c r="M33" s="138"/>
      <c r="N33" s="138"/>
      <c r="O33" s="138"/>
      <c r="P33" s="139"/>
      <c r="Q33" s="138"/>
      <c r="R33" s="138"/>
      <c r="S33" s="140"/>
      <c r="T33" s="138"/>
      <c r="U33" s="138"/>
      <c r="V33" s="140"/>
      <c r="W33" s="138"/>
      <c r="X33" s="138"/>
      <c r="Y33" s="140"/>
      <c r="AE33" s="138"/>
      <c r="AF33" s="140"/>
    </row>
    <row r="34" spans="1:32" ht="16.5" hidden="1" x14ac:dyDescent="0.3">
      <c r="A34" s="116">
        <v>26</v>
      </c>
      <c r="B34" s="117" t="s">
        <v>175</v>
      </c>
      <c r="C34" s="118">
        <v>5</v>
      </c>
      <c r="D34" s="119" t="s">
        <v>186</v>
      </c>
      <c r="E34" s="120">
        <v>4305</v>
      </c>
      <c r="F34" s="119" t="s">
        <v>177</v>
      </c>
      <c r="G34" s="138"/>
      <c r="H34" s="138"/>
      <c r="I34" s="138"/>
      <c r="J34" s="138"/>
      <c r="K34" s="138"/>
      <c r="L34" s="138"/>
      <c r="M34" s="138"/>
      <c r="N34" s="138"/>
      <c r="O34" s="138"/>
      <c r="P34" s="139"/>
      <c r="Q34" s="138"/>
      <c r="R34" s="138"/>
      <c r="S34" s="140"/>
      <c r="T34" s="138"/>
      <c r="U34" s="138"/>
      <c r="V34" s="140"/>
      <c r="W34" s="138"/>
      <c r="X34" s="138"/>
      <c r="Y34" s="140"/>
      <c r="AE34" s="138"/>
      <c r="AF34" s="140"/>
    </row>
    <row r="35" spans="1:32" ht="16.5" hidden="1" x14ac:dyDescent="0.3">
      <c r="A35" s="116">
        <v>27</v>
      </c>
      <c r="B35" s="117" t="s">
        <v>175</v>
      </c>
      <c r="C35" s="118">
        <v>5</v>
      </c>
      <c r="D35" s="119" t="s">
        <v>187</v>
      </c>
      <c r="E35" s="120">
        <v>4204</v>
      </c>
      <c r="F35" s="119" t="s">
        <v>177</v>
      </c>
      <c r="G35" s="138"/>
      <c r="H35" s="138"/>
      <c r="I35" s="138"/>
      <c r="J35" s="138"/>
      <c r="K35" s="138"/>
      <c r="L35" s="138"/>
      <c r="M35" s="138"/>
      <c r="N35" s="138"/>
      <c r="O35" s="138"/>
      <c r="P35" s="139"/>
      <c r="Q35" s="138"/>
      <c r="R35" s="138"/>
      <c r="S35" s="140"/>
      <c r="T35" s="138"/>
      <c r="U35" s="138"/>
      <c r="V35" s="140"/>
      <c r="W35" s="138"/>
      <c r="X35" s="138"/>
      <c r="Y35" s="140"/>
      <c r="AE35" s="138"/>
      <c r="AF35" s="140"/>
    </row>
    <row r="36" spans="1:32" ht="16.5" hidden="1" x14ac:dyDescent="0.3">
      <c r="A36" s="116">
        <v>28</v>
      </c>
      <c r="B36" s="129" t="s">
        <v>175</v>
      </c>
      <c r="C36" s="118">
        <v>5</v>
      </c>
      <c r="D36" s="130" t="s">
        <v>188</v>
      </c>
      <c r="E36" s="120">
        <v>4106</v>
      </c>
      <c r="F36" s="130" t="s">
        <v>177</v>
      </c>
      <c r="G36" s="138"/>
      <c r="H36" s="138"/>
      <c r="I36" s="138"/>
      <c r="J36" s="138"/>
      <c r="K36" s="138"/>
      <c r="L36" s="138"/>
      <c r="M36" s="138"/>
      <c r="N36" s="138"/>
      <c r="O36" s="138"/>
      <c r="P36" s="139"/>
      <c r="Q36" s="138"/>
      <c r="R36" s="138"/>
      <c r="S36" s="140"/>
      <c r="T36" s="138"/>
      <c r="U36" s="138"/>
      <c r="V36" s="140"/>
      <c r="W36" s="138"/>
      <c r="X36" s="138"/>
      <c r="Y36" s="140"/>
      <c r="AE36" s="138"/>
      <c r="AF36" s="140"/>
    </row>
    <row r="37" spans="1:32" hidden="1" x14ac:dyDescent="0.25"/>
    <row r="38" spans="1:32" hidden="1" x14ac:dyDescent="0.25"/>
    <row r="39" spans="1:32" hidden="1" x14ac:dyDescent="0.25"/>
    <row r="40" spans="1:32" ht="18" hidden="1" x14ac:dyDescent="0.35">
      <c r="A40" s="364" t="s">
        <v>191</v>
      </c>
      <c r="B40" s="364"/>
      <c r="C40" s="364"/>
      <c r="D40" s="364"/>
      <c r="E40" s="364"/>
      <c r="F40" s="364"/>
      <c r="G40" s="368"/>
      <c r="H40" s="368"/>
      <c r="I40" s="368"/>
      <c r="J40" s="368"/>
      <c r="K40" s="368"/>
      <c r="L40" s="368"/>
      <c r="M40" s="368"/>
      <c r="N40" s="368"/>
      <c r="O40" s="368"/>
      <c r="P40" s="368"/>
      <c r="Q40" s="132"/>
      <c r="R40" s="133"/>
      <c r="T40" s="132"/>
      <c r="U40" s="133"/>
      <c r="W40" s="132"/>
      <c r="X40" s="133"/>
      <c r="AE40" s="133"/>
    </row>
    <row r="41" spans="1:32" s="102" customFormat="1" ht="16.5" hidden="1" customHeight="1" x14ac:dyDescent="0.3">
      <c r="A41" s="101"/>
      <c r="B41" s="101"/>
      <c r="C41" s="101"/>
      <c r="D41" s="101"/>
      <c r="E41" s="356" t="s">
        <v>144</v>
      </c>
      <c r="F41" s="359" t="s">
        <v>145</v>
      </c>
      <c r="G41" s="362" t="s">
        <v>1</v>
      </c>
      <c r="H41" s="363"/>
      <c r="I41" s="363"/>
      <c r="J41" s="363"/>
      <c r="K41" s="363"/>
      <c r="L41" s="363"/>
      <c r="M41" s="363"/>
      <c r="N41" s="363"/>
      <c r="O41" s="363"/>
      <c r="P41" s="363"/>
      <c r="Q41" s="363"/>
      <c r="R41" s="363"/>
      <c r="S41" s="363"/>
      <c r="T41" s="363"/>
      <c r="U41" s="363"/>
      <c r="V41" s="363"/>
      <c r="W41" s="363"/>
      <c r="X41" s="363"/>
      <c r="Y41" s="363"/>
    </row>
    <row r="42" spans="1:32" s="100" customFormat="1" ht="16.5" hidden="1" x14ac:dyDescent="0.3">
      <c r="A42" s="103"/>
      <c r="B42" s="104"/>
      <c r="C42" s="103"/>
      <c r="D42" s="103"/>
      <c r="E42" s="357"/>
      <c r="F42" s="360"/>
      <c r="G42" s="105" t="s">
        <v>148</v>
      </c>
      <c r="H42" s="106" t="s">
        <v>149</v>
      </c>
      <c r="I42" s="106" t="s">
        <v>150</v>
      </c>
      <c r="J42" s="106" t="s">
        <v>151</v>
      </c>
      <c r="K42" s="106" t="s">
        <v>152</v>
      </c>
      <c r="L42" s="106" t="s">
        <v>153</v>
      </c>
      <c r="M42" s="106" t="s">
        <v>154</v>
      </c>
      <c r="N42" s="106" t="s">
        <v>155</v>
      </c>
      <c r="O42" s="106" t="s">
        <v>12</v>
      </c>
      <c r="P42" s="106" t="s">
        <v>13</v>
      </c>
      <c r="Q42" s="106" t="s">
        <v>2</v>
      </c>
      <c r="R42" s="106" t="s">
        <v>3</v>
      </c>
      <c r="S42" s="106" t="s">
        <v>16</v>
      </c>
      <c r="T42" s="106" t="s">
        <v>42</v>
      </c>
      <c r="U42" s="106" t="s">
        <v>43</v>
      </c>
      <c r="V42" s="106" t="s">
        <v>44</v>
      </c>
      <c r="W42" s="106" t="s">
        <v>45</v>
      </c>
      <c r="X42" s="106" t="s">
        <v>46</v>
      </c>
      <c r="Y42" s="106" t="s">
        <v>47</v>
      </c>
      <c r="AE42" s="106" t="s">
        <v>3</v>
      </c>
      <c r="AF42" s="106" t="s">
        <v>16</v>
      </c>
    </row>
    <row r="43" spans="1:32" s="109" customFormat="1" ht="165" hidden="1" customHeight="1" x14ac:dyDescent="0.3">
      <c r="A43" s="103" t="s">
        <v>157</v>
      </c>
      <c r="B43" s="104" t="s">
        <v>158</v>
      </c>
      <c r="C43" s="103" t="s">
        <v>157</v>
      </c>
      <c r="D43" s="103" t="s">
        <v>0</v>
      </c>
      <c r="E43" s="357"/>
      <c r="F43" s="360"/>
      <c r="G43" s="107" t="s">
        <v>159</v>
      </c>
      <c r="H43" s="107" t="s">
        <v>160</v>
      </c>
      <c r="I43" s="107" t="s">
        <v>161</v>
      </c>
      <c r="J43" s="107" t="s">
        <v>162</v>
      </c>
      <c r="K43" s="107" t="s">
        <v>163</v>
      </c>
      <c r="L43" s="107" t="s">
        <v>164</v>
      </c>
      <c r="M43" s="107" t="s">
        <v>23</v>
      </c>
      <c r="N43" s="107" t="s">
        <v>165</v>
      </c>
      <c r="O43" s="107" t="s">
        <v>166</v>
      </c>
      <c r="P43" s="108" t="s">
        <v>167</v>
      </c>
      <c r="Q43" s="108" t="s">
        <v>168</v>
      </c>
      <c r="R43" s="108" t="s">
        <v>169</v>
      </c>
      <c r="S43" s="108" t="s">
        <v>170</v>
      </c>
      <c r="T43" s="108" t="s">
        <v>171</v>
      </c>
      <c r="U43" s="108" t="s">
        <v>172</v>
      </c>
      <c r="V43" s="108" t="s">
        <v>222</v>
      </c>
      <c r="W43" s="108" t="s">
        <v>173</v>
      </c>
      <c r="X43" s="108" t="s">
        <v>174</v>
      </c>
      <c r="Y43" s="108" t="s">
        <v>217</v>
      </c>
      <c r="AE43" s="108" t="s">
        <v>169</v>
      </c>
      <c r="AF43" s="108" t="s">
        <v>170</v>
      </c>
    </row>
    <row r="44" spans="1:32" s="102" customFormat="1" ht="23.25" hidden="1" customHeight="1" x14ac:dyDescent="0.3">
      <c r="A44" s="110"/>
      <c r="B44" s="111"/>
      <c r="C44" s="110"/>
      <c r="D44" s="110"/>
      <c r="E44" s="358"/>
      <c r="F44" s="361"/>
      <c r="G44" s="112">
        <v>0.15</v>
      </c>
      <c r="H44" s="112">
        <v>0.97</v>
      </c>
      <c r="I44" s="113">
        <v>1</v>
      </c>
      <c r="J44" s="112">
        <v>0.1</v>
      </c>
      <c r="K44" s="114">
        <v>0.22</v>
      </c>
      <c r="L44" s="112">
        <v>0.2</v>
      </c>
      <c r="M44" s="112">
        <v>0.25</v>
      </c>
      <c r="N44" s="112">
        <v>0.55000000000000004</v>
      </c>
      <c r="O44" s="112">
        <v>0.94</v>
      </c>
      <c r="P44" s="112">
        <v>0.15</v>
      </c>
      <c r="Q44" s="112">
        <v>0.24</v>
      </c>
      <c r="R44" s="112">
        <v>0.17</v>
      </c>
      <c r="S44" s="112">
        <v>0.22</v>
      </c>
      <c r="T44" s="112">
        <v>0.9</v>
      </c>
      <c r="U44" s="112">
        <v>0.9</v>
      </c>
      <c r="V44" s="112">
        <v>0.19</v>
      </c>
      <c r="W44" s="112">
        <v>0.28999999999999998</v>
      </c>
      <c r="X44" s="112">
        <v>0.54</v>
      </c>
      <c r="Y44" s="112"/>
      <c r="AE44" s="112">
        <v>0.17</v>
      </c>
      <c r="AF44" s="112">
        <v>0.22</v>
      </c>
    </row>
    <row r="45" spans="1:32" ht="16.5" hidden="1" x14ac:dyDescent="0.3">
      <c r="A45" s="116">
        <v>17</v>
      </c>
      <c r="B45" s="117" t="s">
        <v>175</v>
      </c>
      <c r="C45" s="118">
        <v>5</v>
      </c>
      <c r="D45" s="119" t="s">
        <v>176</v>
      </c>
      <c r="E45" s="120">
        <v>4202</v>
      </c>
      <c r="F45" s="119" t="s">
        <v>177</v>
      </c>
      <c r="G45" s="134">
        <f>+G6*$G$44</f>
        <v>1.5674999999999998E-2</v>
      </c>
      <c r="H45" s="134">
        <f>+H6*$H$44</f>
        <v>0.95186099999999996</v>
      </c>
      <c r="I45" s="134">
        <f>+I6*$I$44</f>
        <v>1.21</v>
      </c>
      <c r="J45" s="134">
        <f>+J6*$J$44</f>
        <v>9.9900000000000006E-3</v>
      </c>
      <c r="K45" s="134">
        <f>+K6*$K$44</f>
        <v>0.1298</v>
      </c>
      <c r="L45" s="134">
        <f>+L6*$L$44</f>
        <v>2.112E-2</v>
      </c>
      <c r="M45" s="134">
        <f>+M6*$M$44</f>
        <v>3.7725000000000002E-2</v>
      </c>
      <c r="N45" s="134">
        <f>+N6*$N$44</f>
        <v>0.45809500000000003</v>
      </c>
      <c r="O45" s="134">
        <f>+O6*$O$44</f>
        <v>0.88359999999999994</v>
      </c>
      <c r="P45" s="135">
        <f>+P6*$P$44</f>
        <v>2.2574999999999998E-2</v>
      </c>
      <c r="Q45" s="136">
        <v>0.22</v>
      </c>
      <c r="R45" s="136">
        <v>0.15</v>
      </c>
      <c r="S45" s="141">
        <f>+S25*$S$44</f>
        <v>0</v>
      </c>
      <c r="T45" s="136">
        <v>0.22</v>
      </c>
      <c r="U45" s="136">
        <v>0.15</v>
      </c>
      <c r="V45" s="141">
        <f t="shared" ref="V45" si="6">+V25*$S$44</f>
        <v>0</v>
      </c>
      <c r="W45" s="136">
        <v>0.22</v>
      </c>
      <c r="X45" s="136">
        <v>0.15</v>
      </c>
      <c r="Y45" s="141">
        <f t="shared" ref="Y45" si="7">+Y25*$S$44</f>
        <v>0</v>
      </c>
      <c r="AE45" s="136">
        <v>0.15</v>
      </c>
      <c r="AF45" s="141">
        <f>+AF25*$S$44</f>
        <v>0</v>
      </c>
    </row>
    <row r="46" spans="1:32" ht="16.5" hidden="1" x14ac:dyDescent="0.3">
      <c r="A46" s="116">
        <v>18</v>
      </c>
      <c r="B46" s="117" t="s">
        <v>175</v>
      </c>
      <c r="C46" s="118">
        <v>5</v>
      </c>
      <c r="D46" s="119" t="s">
        <v>178</v>
      </c>
      <c r="E46" s="120">
        <v>4302</v>
      </c>
      <c r="F46" s="119" t="s">
        <v>177</v>
      </c>
      <c r="G46" s="134">
        <f>+G7*$G$44</f>
        <v>2.0954999999999998E-2</v>
      </c>
      <c r="H46" s="134">
        <f>+H7*$H$44</f>
        <v>0.9538009999999999</v>
      </c>
      <c r="I46" s="134">
        <f>+I7*$I$44</f>
        <v>1.1000000000000001</v>
      </c>
      <c r="J46" s="134">
        <f>+J7*$J$44</f>
        <v>9.9900000000000006E-3</v>
      </c>
      <c r="K46" s="134">
        <f>+K7*$K$44</f>
        <v>5.5E-2</v>
      </c>
      <c r="L46" s="134">
        <f>+L7*$L$44</f>
        <v>2.9139999999999999E-2</v>
      </c>
      <c r="M46" s="134">
        <f>+M7*$M$44</f>
        <v>5.6899999999999999E-2</v>
      </c>
      <c r="N46" s="134">
        <f>+N7*$N$44</f>
        <v>0.27813500000000002</v>
      </c>
      <c r="O46" s="134">
        <f>+O7*$O$44</f>
        <v>0.88359999999999994</v>
      </c>
      <c r="P46" s="135">
        <f>+P7*$P$44</f>
        <v>2.4900000000000002E-2</v>
      </c>
      <c r="Q46" s="136">
        <v>0.22</v>
      </c>
      <c r="R46" s="136">
        <v>0.17</v>
      </c>
      <c r="S46" s="141">
        <f>+S7*$S$44</f>
        <v>4.4550000000000006E-2</v>
      </c>
      <c r="T46" s="136">
        <v>0.22</v>
      </c>
      <c r="U46" s="136">
        <v>0.17</v>
      </c>
      <c r="V46" s="141">
        <f>+V7*$S$44</f>
        <v>5.2294E-2</v>
      </c>
      <c r="W46" s="136">
        <v>0.22</v>
      </c>
      <c r="X46" s="136">
        <v>0.17</v>
      </c>
      <c r="Y46" s="141">
        <f>+Y7*$S$44</f>
        <v>0.13200000000000001</v>
      </c>
      <c r="AE46" s="136">
        <v>0.17</v>
      </c>
      <c r="AF46" s="141">
        <f>+AF7*$S$44</f>
        <v>7.5745999999999994E-2</v>
      </c>
    </row>
    <row r="47" spans="1:32" ht="16.5" hidden="1" x14ac:dyDescent="0.3">
      <c r="A47" s="116">
        <v>19</v>
      </c>
      <c r="B47" s="117" t="s">
        <v>175</v>
      </c>
      <c r="C47" s="118">
        <v>5</v>
      </c>
      <c r="D47" s="119" t="s">
        <v>175</v>
      </c>
      <c r="E47" s="120">
        <v>4102</v>
      </c>
      <c r="F47" s="119" t="s">
        <v>179</v>
      </c>
      <c r="G47" s="134" t="e">
        <f>+#REF!*$G$44</f>
        <v>#REF!</v>
      </c>
      <c r="H47" s="134" t="e">
        <f>+#REF!*$H$44</f>
        <v>#REF!</v>
      </c>
      <c r="I47" s="134" t="e">
        <f>+#REF!*$I$44</f>
        <v>#REF!</v>
      </c>
      <c r="J47" s="134" t="e">
        <f>+#REF!*$J$44</f>
        <v>#REF!</v>
      </c>
      <c r="K47" s="134" t="e">
        <f>+#REF!*$K$44</f>
        <v>#REF!</v>
      </c>
      <c r="L47" s="134" t="e">
        <f>+#REF!*$L$44</f>
        <v>#REF!</v>
      </c>
      <c r="M47" s="134" t="e">
        <f>+#REF!*$M$44</f>
        <v>#REF!</v>
      </c>
      <c r="N47" s="134" t="e">
        <f>+#REF!*$N$44</f>
        <v>#REF!</v>
      </c>
      <c r="O47" s="134" t="e">
        <f>+#REF!*$O$44</f>
        <v>#REF!</v>
      </c>
      <c r="P47" s="135" t="e">
        <f>+#REF!*$P$44</f>
        <v>#REF!</v>
      </c>
      <c r="Q47" s="136">
        <v>0.22</v>
      </c>
      <c r="R47" s="136">
        <v>0.17</v>
      </c>
      <c r="S47" s="141" t="e">
        <f>+#REF!*$S$44</f>
        <v>#REF!</v>
      </c>
      <c r="T47" s="136">
        <v>0.22</v>
      </c>
      <c r="U47" s="136">
        <v>0.17</v>
      </c>
      <c r="V47" s="141" t="e">
        <f>+#REF!*$S$44</f>
        <v>#REF!</v>
      </c>
      <c r="W47" s="136">
        <v>0.22</v>
      </c>
      <c r="X47" s="136">
        <v>0.17</v>
      </c>
      <c r="Y47" s="141" t="e">
        <f>+#REF!*$S$44</f>
        <v>#REF!</v>
      </c>
      <c r="AE47" s="136">
        <v>0.17</v>
      </c>
      <c r="AF47" s="141" t="e">
        <f>+#REF!*$S$44</f>
        <v>#REF!</v>
      </c>
    </row>
    <row r="48" spans="1:32" ht="16.5" hidden="1" x14ac:dyDescent="0.3">
      <c r="A48" s="116">
        <v>20</v>
      </c>
      <c r="B48" s="117" t="s">
        <v>175</v>
      </c>
      <c r="C48" s="118">
        <v>5</v>
      </c>
      <c r="D48" s="119" t="s">
        <v>180</v>
      </c>
      <c r="E48" s="120">
        <v>4201</v>
      </c>
      <c r="F48" s="119" t="s">
        <v>177</v>
      </c>
      <c r="G48" s="134" t="e">
        <f>+#REF!*$G$44</f>
        <v>#REF!</v>
      </c>
      <c r="H48" s="134" t="e">
        <f>+#REF!*$H$44</f>
        <v>#REF!</v>
      </c>
      <c r="I48" s="134" t="e">
        <f>+#REF!*$I$44</f>
        <v>#REF!</v>
      </c>
      <c r="J48" s="134" t="e">
        <f>+#REF!*$J$44</f>
        <v>#REF!</v>
      </c>
      <c r="K48" s="134" t="e">
        <f>+#REF!*$K$44</f>
        <v>#REF!</v>
      </c>
      <c r="L48" s="134" t="e">
        <f>+#REF!*$L$44</f>
        <v>#REF!</v>
      </c>
      <c r="M48" s="134" t="e">
        <f>+#REF!*$M$44</f>
        <v>#REF!</v>
      </c>
      <c r="N48" s="134" t="e">
        <f>+#REF!*$N$44</f>
        <v>#REF!</v>
      </c>
      <c r="O48" s="134" t="e">
        <f>+#REF!*$O$44</f>
        <v>#REF!</v>
      </c>
      <c r="P48" s="135" t="e">
        <f>+#REF!*$P$44</f>
        <v>#REF!</v>
      </c>
      <c r="Q48" s="136">
        <v>0.22</v>
      </c>
      <c r="R48" s="136">
        <v>0.17</v>
      </c>
      <c r="S48" s="141" t="e">
        <f>+#REF!*$S$44</f>
        <v>#REF!</v>
      </c>
      <c r="T48" s="136">
        <v>0.22</v>
      </c>
      <c r="U48" s="136">
        <v>0.17</v>
      </c>
      <c r="V48" s="141" t="e">
        <f>+#REF!*$S$44</f>
        <v>#REF!</v>
      </c>
      <c r="W48" s="136">
        <v>0.22</v>
      </c>
      <c r="X48" s="136">
        <v>0.17</v>
      </c>
      <c r="Y48" s="141" t="e">
        <f>+#REF!*$S$44</f>
        <v>#REF!</v>
      </c>
      <c r="AE48" s="136">
        <v>0.17</v>
      </c>
      <c r="AF48" s="141" t="e">
        <f>+#REF!*$S$44</f>
        <v>#REF!</v>
      </c>
    </row>
    <row r="49" spans="1:32" ht="16.5" hidden="1" x14ac:dyDescent="0.3">
      <c r="A49" s="116">
        <v>21</v>
      </c>
      <c r="B49" s="117" t="s">
        <v>175</v>
      </c>
      <c r="C49" s="118">
        <v>5</v>
      </c>
      <c r="D49" s="119" t="s">
        <v>181</v>
      </c>
      <c r="E49" s="120">
        <v>4101</v>
      </c>
      <c r="F49" s="119" t="s">
        <v>179</v>
      </c>
      <c r="G49" s="134" t="e">
        <f>+#REF!*$G$44</f>
        <v>#REF!</v>
      </c>
      <c r="H49" s="134" t="e">
        <f>+#REF!*$H$44</f>
        <v>#REF!</v>
      </c>
      <c r="I49" s="134" t="e">
        <f>+#REF!*$I$44</f>
        <v>#REF!</v>
      </c>
      <c r="J49" s="134" t="e">
        <f>+#REF!*$J$44</f>
        <v>#REF!</v>
      </c>
      <c r="K49" s="134" t="e">
        <f>+#REF!*$K$44</f>
        <v>#REF!</v>
      </c>
      <c r="L49" s="134" t="e">
        <f>+#REF!*$L$44</f>
        <v>#REF!</v>
      </c>
      <c r="M49" s="134" t="e">
        <f>+#REF!*$M$44</f>
        <v>#REF!</v>
      </c>
      <c r="N49" s="134" t="e">
        <f>+#REF!*$N$44</f>
        <v>#REF!</v>
      </c>
      <c r="O49" s="134" t="e">
        <f>+#REF!*$O$44</f>
        <v>#REF!</v>
      </c>
      <c r="P49" s="135" t="e">
        <f>+#REF!*$P$44</f>
        <v>#REF!</v>
      </c>
      <c r="Q49" s="136">
        <v>0.22</v>
      </c>
      <c r="R49" s="136">
        <v>0.17</v>
      </c>
      <c r="S49" s="141" t="e">
        <f>+#REF!*$S$44</f>
        <v>#REF!</v>
      </c>
      <c r="T49" s="136">
        <v>0.22</v>
      </c>
      <c r="U49" s="136">
        <v>0.17</v>
      </c>
      <c r="V49" s="141" t="e">
        <f>+#REF!*$S$44</f>
        <v>#REF!</v>
      </c>
      <c r="W49" s="136">
        <v>0.22</v>
      </c>
      <c r="X49" s="136">
        <v>0.17</v>
      </c>
      <c r="Y49" s="141" t="e">
        <f>+#REF!*$S$44</f>
        <v>#REF!</v>
      </c>
      <c r="AE49" s="136">
        <v>0.17</v>
      </c>
      <c r="AF49" s="141" t="e">
        <f>+#REF!*$S$44</f>
        <v>#REF!</v>
      </c>
    </row>
    <row r="50" spans="1:32" ht="16.5" hidden="1" x14ac:dyDescent="0.3">
      <c r="A50" s="116">
        <v>22</v>
      </c>
      <c r="B50" s="117" t="s">
        <v>175</v>
      </c>
      <c r="C50" s="118">
        <v>5</v>
      </c>
      <c r="D50" s="119" t="s">
        <v>182</v>
      </c>
      <c r="E50" s="120">
        <v>4203</v>
      </c>
      <c r="F50" s="119" t="s">
        <v>177</v>
      </c>
      <c r="G50" s="134" t="e">
        <f>+#REF!*$G$44</f>
        <v>#REF!</v>
      </c>
      <c r="H50" s="134" t="e">
        <f>+#REF!*$H$44</f>
        <v>#REF!</v>
      </c>
      <c r="I50" s="134" t="e">
        <f>+#REF!*$I$44</f>
        <v>#REF!</v>
      </c>
      <c r="J50" s="134" t="e">
        <f>+#REF!*$J$44</f>
        <v>#REF!</v>
      </c>
      <c r="K50" s="134" t="e">
        <f>+#REF!*$K$44</f>
        <v>#REF!</v>
      </c>
      <c r="L50" s="134" t="e">
        <f>+#REF!*$L$44</f>
        <v>#REF!</v>
      </c>
      <c r="M50" s="134" t="e">
        <f>+#REF!*$M$44</f>
        <v>#REF!</v>
      </c>
      <c r="N50" s="134" t="e">
        <f>+#REF!*$N$44</f>
        <v>#REF!</v>
      </c>
      <c r="O50" s="134" t="e">
        <f>+#REF!*$O$44</f>
        <v>#REF!</v>
      </c>
      <c r="P50" s="135" t="e">
        <f>+#REF!*$P$44</f>
        <v>#REF!</v>
      </c>
      <c r="Q50" s="136">
        <v>0.22</v>
      </c>
      <c r="R50" s="136">
        <v>0.19</v>
      </c>
      <c r="S50" s="141" t="e">
        <f>+#REF!*$S$44</f>
        <v>#REF!</v>
      </c>
      <c r="T50" s="136">
        <v>0.22</v>
      </c>
      <c r="U50" s="136">
        <v>0.19</v>
      </c>
      <c r="V50" s="141" t="e">
        <f>+#REF!*$S$44</f>
        <v>#REF!</v>
      </c>
      <c r="W50" s="136">
        <v>0.22</v>
      </c>
      <c r="X50" s="136">
        <v>0.19</v>
      </c>
      <c r="Y50" s="141" t="e">
        <f>+#REF!*$S$44</f>
        <v>#REF!</v>
      </c>
      <c r="AE50" s="136">
        <v>0.19</v>
      </c>
      <c r="AF50" s="141" t="e">
        <f>+#REF!*$S$44</f>
        <v>#REF!</v>
      </c>
    </row>
    <row r="51" spans="1:32" ht="16.5" hidden="1" x14ac:dyDescent="0.3">
      <c r="A51" s="116">
        <v>23</v>
      </c>
      <c r="B51" s="117" t="s">
        <v>175</v>
      </c>
      <c r="C51" s="118">
        <v>5</v>
      </c>
      <c r="D51" s="119" t="s">
        <v>183</v>
      </c>
      <c r="E51" s="120">
        <v>4303</v>
      </c>
      <c r="F51" s="119" t="s">
        <v>177</v>
      </c>
      <c r="G51" s="134" t="e">
        <f>+#REF!*$G$44</f>
        <v>#REF!</v>
      </c>
      <c r="H51" s="134" t="e">
        <f>+#REF!*$H$44</f>
        <v>#REF!</v>
      </c>
      <c r="I51" s="134" t="e">
        <f>+#REF!*$I$44</f>
        <v>#REF!</v>
      </c>
      <c r="J51" s="134" t="e">
        <f>+#REF!*$J$44</f>
        <v>#REF!</v>
      </c>
      <c r="K51" s="134" t="e">
        <f>+#REF!*$K$44</f>
        <v>#REF!</v>
      </c>
      <c r="L51" s="134" t="e">
        <f>+#REF!*$L$44</f>
        <v>#REF!</v>
      </c>
      <c r="M51" s="134" t="e">
        <f>+#REF!*$M$44</f>
        <v>#REF!</v>
      </c>
      <c r="N51" s="134" t="e">
        <f>+#REF!*$N$44</f>
        <v>#REF!</v>
      </c>
      <c r="O51" s="134" t="e">
        <f>+#REF!*$O$44</f>
        <v>#REF!</v>
      </c>
      <c r="P51" s="135" t="e">
        <f>+#REF!*$P$44</f>
        <v>#REF!</v>
      </c>
      <c r="Q51" s="136">
        <v>0.22</v>
      </c>
      <c r="R51" s="136">
        <v>0.17</v>
      </c>
      <c r="S51" s="141" t="e">
        <f>+#REF!*$S$44</f>
        <v>#REF!</v>
      </c>
      <c r="T51" s="136">
        <v>0.22</v>
      </c>
      <c r="U51" s="136">
        <v>0.17</v>
      </c>
      <c r="V51" s="141" t="e">
        <f>+#REF!*$S$44</f>
        <v>#REF!</v>
      </c>
      <c r="W51" s="136">
        <v>0.22</v>
      </c>
      <c r="X51" s="136">
        <v>0.17</v>
      </c>
      <c r="Y51" s="141" t="e">
        <f>+#REF!*$S$44</f>
        <v>#REF!</v>
      </c>
      <c r="AE51" s="136">
        <v>0.17</v>
      </c>
      <c r="AF51" s="141" t="e">
        <f>+#REF!*$S$44</f>
        <v>#REF!</v>
      </c>
    </row>
    <row r="52" spans="1:32" ht="16.5" hidden="1" x14ac:dyDescent="0.3">
      <c r="A52" s="116">
        <v>24</v>
      </c>
      <c r="B52" s="117" t="s">
        <v>175</v>
      </c>
      <c r="C52" s="118">
        <v>5</v>
      </c>
      <c r="D52" s="119" t="s">
        <v>184</v>
      </c>
      <c r="E52" s="120">
        <v>4301</v>
      </c>
      <c r="F52" s="119" t="s">
        <v>177</v>
      </c>
      <c r="G52" s="134" t="e">
        <f>+#REF!*$G$44</f>
        <v>#REF!</v>
      </c>
      <c r="H52" s="134" t="e">
        <f>+#REF!*$H$44</f>
        <v>#REF!</v>
      </c>
      <c r="I52" s="134" t="e">
        <f>+#REF!*$I$44</f>
        <v>#REF!</v>
      </c>
      <c r="J52" s="134" t="e">
        <f>+#REF!*$J$44</f>
        <v>#REF!</v>
      </c>
      <c r="K52" s="134" t="e">
        <f>+#REF!*$K$44</f>
        <v>#REF!</v>
      </c>
      <c r="L52" s="134" t="e">
        <f>+#REF!*$L$44</f>
        <v>#REF!</v>
      </c>
      <c r="M52" s="134" t="e">
        <f>+#REF!*$M$44</f>
        <v>#REF!</v>
      </c>
      <c r="N52" s="134" t="e">
        <f>+#REF!*$N$44</f>
        <v>#REF!</v>
      </c>
      <c r="O52" s="134" t="e">
        <f>+#REF!*$O$44</f>
        <v>#REF!</v>
      </c>
      <c r="P52" s="135" t="e">
        <f>+#REF!*$P$44</f>
        <v>#REF!</v>
      </c>
      <c r="Q52" s="136">
        <v>0.22</v>
      </c>
      <c r="R52" s="136">
        <v>0.17</v>
      </c>
      <c r="S52" s="141" t="e">
        <f>+#REF!*$S$44</f>
        <v>#REF!</v>
      </c>
      <c r="T52" s="136">
        <v>0.22</v>
      </c>
      <c r="U52" s="136">
        <v>0.17</v>
      </c>
      <c r="V52" s="141" t="e">
        <f>+#REF!*$S$44</f>
        <v>#REF!</v>
      </c>
      <c r="W52" s="136">
        <v>0.22</v>
      </c>
      <c r="X52" s="136">
        <v>0.17</v>
      </c>
      <c r="Y52" s="141" t="e">
        <f>+#REF!*$S$44</f>
        <v>#REF!</v>
      </c>
      <c r="AE52" s="136">
        <v>0.17</v>
      </c>
      <c r="AF52" s="141" t="e">
        <f>+#REF!*$S$44</f>
        <v>#REF!</v>
      </c>
    </row>
    <row r="53" spans="1:32" ht="16.5" hidden="1" x14ac:dyDescent="0.3">
      <c r="A53" s="116">
        <v>25</v>
      </c>
      <c r="B53" s="117" t="s">
        <v>175</v>
      </c>
      <c r="C53" s="118">
        <v>5</v>
      </c>
      <c r="D53" s="119" t="s">
        <v>185</v>
      </c>
      <c r="E53" s="120">
        <v>4304</v>
      </c>
      <c r="F53" s="119" t="s">
        <v>177</v>
      </c>
      <c r="G53" s="134" t="e">
        <f>+#REF!*$G$44</f>
        <v>#REF!</v>
      </c>
      <c r="H53" s="134" t="e">
        <f>+#REF!*$H$44</f>
        <v>#REF!</v>
      </c>
      <c r="I53" s="134" t="e">
        <f>+#REF!*$I$44</f>
        <v>#REF!</v>
      </c>
      <c r="J53" s="134" t="e">
        <f>+#REF!*$J$44</f>
        <v>#REF!</v>
      </c>
      <c r="K53" s="134" t="e">
        <f>+#REF!*$K$44</f>
        <v>#REF!</v>
      </c>
      <c r="L53" s="134" t="e">
        <f>+#REF!*$L$44</f>
        <v>#REF!</v>
      </c>
      <c r="M53" s="134" t="e">
        <f>+#REF!*$M$44</f>
        <v>#REF!</v>
      </c>
      <c r="N53" s="134" t="e">
        <f>+#REF!*$N$44</f>
        <v>#REF!</v>
      </c>
      <c r="O53" s="134" t="e">
        <f>+#REF!*$O$44</f>
        <v>#REF!</v>
      </c>
      <c r="P53" s="135" t="e">
        <f>+#REF!*$P$44</f>
        <v>#REF!</v>
      </c>
      <c r="Q53" s="136">
        <v>0.22</v>
      </c>
      <c r="R53" s="136">
        <v>0.17</v>
      </c>
      <c r="S53" s="141" t="e">
        <f>+#REF!*$S$44</f>
        <v>#REF!</v>
      </c>
      <c r="T53" s="136">
        <v>0.22</v>
      </c>
      <c r="U53" s="136">
        <v>0.17</v>
      </c>
      <c r="V53" s="141" t="e">
        <f>+#REF!*$S$44</f>
        <v>#REF!</v>
      </c>
      <c r="W53" s="136">
        <v>0.22</v>
      </c>
      <c r="X53" s="136">
        <v>0.17</v>
      </c>
      <c r="Y53" s="141" t="e">
        <f>+#REF!*$S$44</f>
        <v>#REF!</v>
      </c>
      <c r="AE53" s="136">
        <v>0.17</v>
      </c>
      <c r="AF53" s="141" t="e">
        <f>+#REF!*$S$44</f>
        <v>#REF!</v>
      </c>
    </row>
    <row r="54" spans="1:32" ht="16.5" hidden="1" x14ac:dyDescent="0.3">
      <c r="A54" s="116">
        <v>26</v>
      </c>
      <c r="B54" s="117" t="s">
        <v>175</v>
      </c>
      <c r="C54" s="118">
        <v>5</v>
      </c>
      <c r="D54" s="119" t="s">
        <v>186</v>
      </c>
      <c r="E54" s="120">
        <v>4305</v>
      </c>
      <c r="F54" s="119" t="s">
        <v>177</v>
      </c>
      <c r="G54" s="134" t="e">
        <f>+#REF!*$G$44</f>
        <v>#REF!</v>
      </c>
      <c r="H54" s="134" t="e">
        <f>+#REF!*$H$44</f>
        <v>#REF!</v>
      </c>
      <c r="I54" s="134" t="e">
        <f>+#REF!*$I$44</f>
        <v>#REF!</v>
      </c>
      <c r="J54" s="134" t="e">
        <f>+#REF!*$J$44</f>
        <v>#REF!</v>
      </c>
      <c r="K54" s="134" t="e">
        <f>+#REF!*$K$44</f>
        <v>#REF!</v>
      </c>
      <c r="L54" s="134" t="e">
        <f>+#REF!*$L$44</f>
        <v>#REF!</v>
      </c>
      <c r="M54" s="134" t="e">
        <f>+#REF!*$M$44</f>
        <v>#REF!</v>
      </c>
      <c r="N54" s="134" t="e">
        <f>+#REF!*$N$44</f>
        <v>#REF!</v>
      </c>
      <c r="O54" s="134" t="e">
        <f>+#REF!*$O$44</f>
        <v>#REF!</v>
      </c>
      <c r="P54" s="135" t="e">
        <f>+#REF!*$P$44</f>
        <v>#REF!</v>
      </c>
      <c r="Q54" s="136">
        <v>0.35</v>
      </c>
      <c r="R54" s="136">
        <v>0.32</v>
      </c>
      <c r="S54" s="141" t="e">
        <f>+#REF!*$S$44</f>
        <v>#REF!</v>
      </c>
      <c r="T54" s="136">
        <v>0.35</v>
      </c>
      <c r="U54" s="136">
        <v>0.32</v>
      </c>
      <c r="V54" s="141" t="e">
        <f>+#REF!*$S$44</f>
        <v>#REF!</v>
      </c>
      <c r="W54" s="136">
        <v>0.35</v>
      </c>
      <c r="X54" s="136">
        <v>0.32</v>
      </c>
      <c r="Y54" s="141" t="e">
        <f>+#REF!*$S$44</f>
        <v>#REF!</v>
      </c>
      <c r="AE54" s="136">
        <v>0.32</v>
      </c>
      <c r="AF54" s="141" t="e">
        <f>+#REF!*$S$44</f>
        <v>#REF!</v>
      </c>
    </row>
    <row r="55" spans="1:32" ht="16.5" hidden="1" x14ac:dyDescent="0.3">
      <c r="A55" s="116">
        <v>27</v>
      </c>
      <c r="B55" s="117" t="s">
        <v>175</v>
      </c>
      <c r="C55" s="118">
        <v>5</v>
      </c>
      <c r="D55" s="119" t="s">
        <v>187</v>
      </c>
      <c r="E55" s="120">
        <v>4204</v>
      </c>
      <c r="F55" s="119" t="s">
        <v>177</v>
      </c>
      <c r="G55" s="134" t="e">
        <f>+#REF!*$G$44</f>
        <v>#REF!</v>
      </c>
      <c r="H55" s="134" t="e">
        <f>+#REF!*$H$44</f>
        <v>#REF!</v>
      </c>
      <c r="I55" s="134" t="e">
        <f>+#REF!*$I$44</f>
        <v>#REF!</v>
      </c>
      <c r="J55" s="134" t="e">
        <f>+#REF!*$J$44</f>
        <v>#REF!</v>
      </c>
      <c r="K55" s="134" t="e">
        <f>+#REF!*$K$44</f>
        <v>#REF!</v>
      </c>
      <c r="L55" s="134" t="e">
        <f>+#REF!*$L$44</f>
        <v>#REF!</v>
      </c>
      <c r="M55" s="134" t="e">
        <f>+#REF!*$M$44</f>
        <v>#REF!</v>
      </c>
      <c r="N55" s="134" t="e">
        <f>+#REF!*$N$44</f>
        <v>#REF!</v>
      </c>
      <c r="O55" s="134" t="e">
        <f>+#REF!*$O$44</f>
        <v>#REF!</v>
      </c>
      <c r="P55" s="135" t="e">
        <f>+#REF!*$P$44</f>
        <v>#REF!</v>
      </c>
      <c r="Q55" s="136">
        <v>0.22</v>
      </c>
      <c r="R55" s="136">
        <v>0.22</v>
      </c>
      <c r="S55" s="141" t="e">
        <f>+#REF!*$S$44</f>
        <v>#REF!</v>
      </c>
      <c r="T55" s="136">
        <v>0.22</v>
      </c>
      <c r="U55" s="136">
        <v>0.22</v>
      </c>
      <c r="V55" s="141" t="e">
        <f>+#REF!*$S$44</f>
        <v>#REF!</v>
      </c>
      <c r="W55" s="136">
        <v>0.22</v>
      </c>
      <c r="X55" s="136">
        <v>0.22</v>
      </c>
      <c r="Y55" s="141" t="e">
        <f>+#REF!*$S$44</f>
        <v>#REF!</v>
      </c>
      <c r="AE55" s="136">
        <v>0.22</v>
      </c>
      <c r="AF55" s="141" t="e">
        <f>+#REF!*$S$44</f>
        <v>#REF!</v>
      </c>
    </row>
    <row r="56" spans="1:32" ht="16.5" hidden="1" x14ac:dyDescent="0.3">
      <c r="A56" s="116">
        <v>28</v>
      </c>
      <c r="B56" s="129" t="s">
        <v>175</v>
      </c>
      <c r="C56" s="118">
        <v>5</v>
      </c>
      <c r="D56" s="130" t="s">
        <v>188</v>
      </c>
      <c r="E56" s="120">
        <v>4106</v>
      </c>
      <c r="F56" s="130" t="s">
        <v>177</v>
      </c>
      <c r="G56" s="134" t="e">
        <f>+#REF!*$G$44</f>
        <v>#REF!</v>
      </c>
      <c r="H56" s="134" t="e">
        <f>+#REF!*$H$44</f>
        <v>#REF!</v>
      </c>
      <c r="I56" s="134" t="e">
        <f>+#REF!*$I$44</f>
        <v>#REF!</v>
      </c>
      <c r="J56" s="134" t="e">
        <f>+#REF!*$J$44</f>
        <v>#REF!</v>
      </c>
      <c r="K56" s="134" t="e">
        <f>+#REF!*$K$44</f>
        <v>#REF!</v>
      </c>
      <c r="L56" s="134" t="e">
        <f>+#REF!*$L$44</f>
        <v>#REF!</v>
      </c>
      <c r="M56" s="134" t="e">
        <f>+#REF!*$M$44</f>
        <v>#REF!</v>
      </c>
      <c r="N56" s="134" t="e">
        <f>+#REF!*$N$44</f>
        <v>#REF!</v>
      </c>
      <c r="O56" s="134" t="e">
        <f>+#REF!*$O$44</f>
        <v>#REF!</v>
      </c>
      <c r="P56" s="135" t="e">
        <f>+#REF!*$P$44</f>
        <v>#REF!</v>
      </c>
      <c r="Q56" s="136">
        <v>0.22</v>
      </c>
      <c r="R56" s="136">
        <v>0.23</v>
      </c>
      <c r="S56" s="141" t="e">
        <f>+#REF!*$S$44</f>
        <v>#REF!</v>
      </c>
      <c r="T56" s="136">
        <v>0.22</v>
      </c>
      <c r="U56" s="136">
        <v>0.23</v>
      </c>
      <c r="V56" s="141" t="e">
        <f>+#REF!*$S$44</f>
        <v>#REF!</v>
      </c>
      <c r="W56" s="136">
        <v>0.22</v>
      </c>
      <c r="X56" s="136">
        <v>0.23</v>
      </c>
      <c r="Y56" s="141" t="e">
        <f>+#REF!*$S$44</f>
        <v>#REF!</v>
      </c>
      <c r="AE56" s="136">
        <v>0.23</v>
      </c>
      <c r="AF56" s="141" t="e">
        <f>+#REF!*$S$44</f>
        <v>#REF!</v>
      </c>
    </row>
    <row r="57" spans="1:32" hidden="1" x14ac:dyDescent="0.25"/>
    <row r="58" spans="1:32" hidden="1" x14ac:dyDescent="0.25"/>
    <row r="59" spans="1:32" hidden="1" x14ac:dyDescent="0.25"/>
    <row r="60" spans="1:32" ht="18" hidden="1" x14ac:dyDescent="0.35">
      <c r="A60" s="364" t="s">
        <v>192</v>
      </c>
      <c r="B60" s="364"/>
      <c r="C60" s="364"/>
      <c r="D60" s="364"/>
      <c r="E60" s="364"/>
      <c r="F60" s="364"/>
      <c r="G60" s="364"/>
      <c r="H60" s="364"/>
      <c r="I60" s="364"/>
      <c r="J60" s="364"/>
      <c r="K60" s="364"/>
      <c r="L60" s="364"/>
      <c r="M60" s="364"/>
      <c r="N60" s="364"/>
      <c r="O60" s="364"/>
      <c r="P60" s="364"/>
      <c r="Q60" s="132"/>
      <c r="R60" s="133"/>
      <c r="T60" s="132"/>
      <c r="U60" s="133"/>
      <c r="W60" s="132"/>
      <c r="X60" s="133"/>
      <c r="AE60" s="133"/>
    </row>
    <row r="61" spans="1:32" s="102" customFormat="1" ht="16.5" hidden="1" customHeight="1" x14ac:dyDescent="0.3">
      <c r="A61" s="101"/>
      <c r="B61" s="101"/>
      <c r="C61" s="101"/>
      <c r="D61" s="101"/>
      <c r="E61" s="356" t="s">
        <v>144</v>
      </c>
      <c r="F61" s="359" t="s">
        <v>145</v>
      </c>
      <c r="G61" s="362" t="s">
        <v>1</v>
      </c>
      <c r="H61" s="363"/>
      <c r="I61" s="363"/>
      <c r="J61" s="363"/>
      <c r="K61" s="363"/>
      <c r="L61" s="363"/>
      <c r="M61" s="363"/>
      <c r="N61" s="363"/>
      <c r="O61" s="363"/>
      <c r="P61" s="363"/>
      <c r="Q61" s="363"/>
      <c r="R61" s="363"/>
      <c r="S61" s="363"/>
      <c r="T61" s="363"/>
      <c r="U61" s="363"/>
      <c r="V61" s="363"/>
      <c r="W61" s="363"/>
      <c r="X61" s="363"/>
      <c r="Y61" s="363"/>
    </row>
    <row r="62" spans="1:32" s="100" customFormat="1" ht="16.5" hidden="1" x14ac:dyDescent="0.3">
      <c r="A62" s="103"/>
      <c r="B62" s="104"/>
      <c r="C62" s="103"/>
      <c r="D62" s="103"/>
      <c r="E62" s="357"/>
      <c r="F62" s="360"/>
      <c r="G62" s="105" t="s">
        <v>148</v>
      </c>
      <c r="H62" s="106" t="s">
        <v>149</v>
      </c>
      <c r="I62" s="106" t="s">
        <v>150</v>
      </c>
      <c r="J62" s="106" t="s">
        <v>151</v>
      </c>
      <c r="K62" s="106" t="s">
        <v>152</v>
      </c>
      <c r="L62" s="106" t="s">
        <v>153</v>
      </c>
      <c r="M62" s="106" t="s">
        <v>154</v>
      </c>
      <c r="N62" s="106" t="s">
        <v>155</v>
      </c>
      <c r="O62" s="106" t="s">
        <v>12</v>
      </c>
      <c r="P62" s="106" t="s">
        <v>13</v>
      </c>
      <c r="Q62" s="106" t="s">
        <v>2</v>
      </c>
      <c r="R62" s="106" t="s">
        <v>3</v>
      </c>
      <c r="S62" s="106" t="s">
        <v>16</v>
      </c>
      <c r="T62" s="106" t="s">
        <v>42</v>
      </c>
      <c r="U62" s="106" t="s">
        <v>43</v>
      </c>
      <c r="V62" s="106" t="s">
        <v>44</v>
      </c>
      <c r="W62" s="106" t="s">
        <v>45</v>
      </c>
      <c r="X62" s="106" t="s">
        <v>46</v>
      </c>
      <c r="Y62" s="106" t="s">
        <v>47</v>
      </c>
      <c r="AE62" s="106" t="s">
        <v>3</v>
      </c>
      <c r="AF62" s="106" t="s">
        <v>16</v>
      </c>
    </row>
    <row r="63" spans="1:32" s="109" customFormat="1" ht="165" hidden="1" customHeight="1" x14ac:dyDescent="0.3">
      <c r="A63" s="103" t="s">
        <v>157</v>
      </c>
      <c r="B63" s="104" t="s">
        <v>158</v>
      </c>
      <c r="C63" s="103" t="s">
        <v>157</v>
      </c>
      <c r="D63" s="103" t="s">
        <v>0</v>
      </c>
      <c r="E63" s="357"/>
      <c r="F63" s="360"/>
      <c r="G63" s="107" t="s">
        <v>159</v>
      </c>
      <c r="H63" s="107" t="s">
        <v>160</v>
      </c>
      <c r="I63" s="107" t="s">
        <v>161</v>
      </c>
      <c r="J63" s="107" t="s">
        <v>162</v>
      </c>
      <c r="K63" s="107" t="s">
        <v>163</v>
      </c>
      <c r="L63" s="107" t="s">
        <v>164</v>
      </c>
      <c r="M63" s="107" t="s">
        <v>23</v>
      </c>
      <c r="N63" s="107" t="s">
        <v>165</v>
      </c>
      <c r="O63" s="107" t="s">
        <v>166</v>
      </c>
      <c r="P63" s="108" t="s">
        <v>167</v>
      </c>
      <c r="Q63" s="108" t="s">
        <v>168</v>
      </c>
      <c r="R63" s="108" t="s">
        <v>169</v>
      </c>
      <c r="S63" s="108" t="s">
        <v>170</v>
      </c>
      <c r="T63" s="108" t="s">
        <v>171</v>
      </c>
      <c r="U63" s="108" t="s">
        <v>172</v>
      </c>
      <c r="V63" s="108" t="s">
        <v>222</v>
      </c>
      <c r="W63" s="108" t="s">
        <v>173</v>
      </c>
      <c r="X63" s="108" t="s">
        <v>174</v>
      </c>
      <c r="Y63" s="108" t="s">
        <v>217</v>
      </c>
      <c r="AE63" s="108" t="s">
        <v>169</v>
      </c>
      <c r="AF63" s="108" t="s">
        <v>170</v>
      </c>
    </row>
    <row r="64" spans="1:32" s="102" customFormat="1" ht="23.25" hidden="1" customHeight="1" x14ac:dyDescent="0.3">
      <c r="A64" s="110"/>
      <c r="B64" s="111"/>
      <c r="C64" s="110"/>
      <c r="D64" s="110"/>
      <c r="E64" s="358"/>
      <c r="F64" s="361"/>
      <c r="G64" s="112">
        <v>0.15</v>
      </c>
      <c r="H64" s="112">
        <v>0.97</v>
      </c>
      <c r="I64" s="113">
        <v>1</v>
      </c>
      <c r="J64" s="112">
        <v>0.1</v>
      </c>
      <c r="K64" s="114">
        <v>0.22</v>
      </c>
      <c r="L64" s="112">
        <v>0.2</v>
      </c>
      <c r="M64" s="112">
        <v>0.25</v>
      </c>
      <c r="N64" s="112">
        <v>0.55000000000000004</v>
      </c>
      <c r="O64" s="112">
        <v>0.94</v>
      </c>
      <c r="P64" s="112">
        <v>0.15</v>
      </c>
      <c r="Q64" s="112">
        <v>0.24</v>
      </c>
      <c r="R64" s="112">
        <v>0.17</v>
      </c>
      <c r="S64" s="112">
        <v>0.22</v>
      </c>
      <c r="T64" s="112">
        <v>0.9</v>
      </c>
      <c r="U64" s="112">
        <v>0.9</v>
      </c>
      <c r="V64" s="112">
        <v>0.19</v>
      </c>
      <c r="W64" s="112">
        <v>0.28999999999999998</v>
      </c>
      <c r="X64" s="112">
        <v>0.54</v>
      </c>
      <c r="Y64" s="112"/>
      <c r="AE64" s="112">
        <v>0.17</v>
      </c>
      <c r="AF64" s="112">
        <v>0.22</v>
      </c>
    </row>
    <row r="65" spans="1:32" ht="16.5" hidden="1" x14ac:dyDescent="0.3">
      <c r="A65" s="116">
        <v>17</v>
      </c>
      <c r="B65" s="117" t="s">
        <v>175</v>
      </c>
      <c r="C65" s="118">
        <v>5</v>
      </c>
      <c r="D65" s="119" t="s">
        <v>176</v>
      </c>
      <c r="E65" s="120">
        <v>4202</v>
      </c>
      <c r="F65" s="119" t="s">
        <v>177</v>
      </c>
      <c r="G65" s="134">
        <f>+G6*$G$64</f>
        <v>1.5674999999999998E-2</v>
      </c>
      <c r="H65" s="134">
        <f>+H6*$H$64</f>
        <v>0.95186099999999996</v>
      </c>
      <c r="I65" s="134">
        <f>+I6*$I$64</f>
        <v>1.21</v>
      </c>
      <c r="J65" s="134">
        <f>+J6*$J$64</f>
        <v>9.9900000000000006E-3</v>
      </c>
      <c r="K65" s="134">
        <f>+K6*$K$64</f>
        <v>0.1298</v>
      </c>
      <c r="L65" s="134">
        <f>+L6*$L$64</f>
        <v>2.112E-2</v>
      </c>
      <c r="M65" s="134">
        <f>+M6*$M$64</f>
        <v>3.7725000000000002E-2</v>
      </c>
      <c r="N65" s="134">
        <f>+N6*$N$64</f>
        <v>0.45809500000000003</v>
      </c>
      <c r="O65" s="134">
        <f>+O6*$O$64</f>
        <v>0.88359999999999994</v>
      </c>
      <c r="P65" s="134">
        <f>+P6*$P$64</f>
        <v>2.2574999999999998E-2</v>
      </c>
      <c r="Q65" s="136">
        <v>0.22</v>
      </c>
      <c r="R65" s="136">
        <v>0.15</v>
      </c>
      <c r="S65" s="141">
        <f>+S6*$S$64</f>
        <v>2.409E-2</v>
      </c>
      <c r="T65" s="136">
        <v>0.22</v>
      </c>
      <c r="U65" s="136">
        <v>0.15</v>
      </c>
      <c r="V65" s="141">
        <f>+V6*$S$64</f>
        <v>5.9355999999999999E-2</v>
      </c>
      <c r="W65" s="136">
        <v>0.22</v>
      </c>
      <c r="X65" s="136">
        <v>0.15</v>
      </c>
      <c r="Y65" s="141">
        <f>+Y6*$S$64</f>
        <v>0.13200000000000001</v>
      </c>
      <c r="AE65" s="136">
        <v>0.15</v>
      </c>
      <c r="AF65" s="141">
        <f>+AF6*$S$64</f>
        <v>1.0516000000000001E-2</v>
      </c>
    </row>
    <row r="66" spans="1:32" ht="16.5" hidden="1" x14ac:dyDescent="0.3">
      <c r="A66" s="116">
        <v>18</v>
      </c>
      <c r="B66" s="117" t="s">
        <v>175</v>
      </c>
      <c r="C66" s="118">
        <v>5</v>
      </c>
      <c r="D66" s="119" t="s">
        <v>178</v>
      </c>
      <c r="E66" s="120">
        <v>4302</v>
      </c>
      <c r="F66" s="119" t="s">
        <v>177</v>
      </c>
      <c r="G66" s="134">
        <f>+G7*$G$64</f>
        <v>2.0954999999999998E-2</v>
      </c>
      <c r="H66" s="134">
        <f>+H7*$H$64</f>
        <v>0.9538009999999999</v>
      </c>
      <c r="I66" s="134">
        <f>+I7*$I$64</f>
        <v>1.1000000000000001</v>
      </c>
      <c r="J66" s="134">
        <f>+J7*$J$64</f>
        <v>9.9900000000000006E-3</v>
      </c>
      <c r="K66" s="134">
        <f>+K7*$K$64</f>
        <v>5.5E-2</v>
      </c>
      <c r="L66" s="134">
        <f>+L7*$L$64</f>
        <v>2.9139999999999999E-2</v>
      </c>
      <c r="M66" s="134">
        <f>+M7*$M$64</f>
        <v>5.6899999999999999E-2</v>
      </c>
      <c r="N66" s="134">
        <f>+N7*$N$64</f>
        <v>0.27813500000000002</v>
      </c>
      <c r="O66" s="134">
        <f>+O7*$O$64</f>
        <v>0.88359999999999994</v>
      </c>
      <c r="P66" s="134">
        <f>+P7*$P$64</f>
        <v>2.4900000000000002E-2</v>
      </c>
      <c r="Q66" s="136">
        <v>0.22</v>
      </c>
      <c r="R66" s="136">
        <v>0.17</v>
      </c>
      <c r="S66" s="141">
        <f>+S7*$S$64</f>
        <v>4.4550000000000006E-2</v>
      </c>
      <c r="T66" s="136">
        <v>0.22</v>
      </c>
      <c r="U66" s="136">
        <v>0.17</v>
      </c>
      <c r="V66" s="141">
        <f>+V7*$S$64</f>
        <v>5.2294E-2</v>
      </c>
      <c r="W66" s="136">
        <v>0.22</v>
      </c>
      <c r="X66" s="136">
        <v>0.17</v>
      </c>
      <c r="Y66" s="141">
        <f>+Y7*$S$64</f>
        <v>0.13200000000000001</v>
      </c>
      <c r="AE66" s="136">
        <v>0.17</v>
      </c>
      <c r="AF66" s="141">
        <f>+AF7*$S$64</f>
        <v>7.5745999999999994E-2</v>
      </c>
    </row>
    <row r="67" spans="1:32" ht="16.5" hidden="1" x14ac:dyDescent="0.3">
      <c r="A67" s="116">
        <v>19</v>
      </c>
      <c r="B67" s="117" t="s">
        <v>175</v>
      </c>
      <c r="C67" s="118">
        <v>5</v>
      </c>
      <c r="D67" s="119" t="s">
        <v>175</v>
      </c>
      <c r="E67" s="120">
        <v>4102</v>
      </c>
      <c r="F67" s="119" t="s">
        <v>179</v>
      </c>
      <c r="G67" s="134" t="e">
        <f>+#REF!*$G$64</f>
        <v>#REF!</v>
      </c>
      <c r="H67" s="134" t="e">
        <f>+#REF!*$H$64</f>
        <v>#REF!</v>
      </c>
      <c r="I67" s="134" t="e">
        <f>+#REF!*$I$64</f>
        <v>#REF!</v>
      </c>
      <c r="J67" s="134" t="e">
        <f>+#REF!*$J$64</f>
        <v>#REF!</v>
      </c>
      <c r="K67" s="134" t="e">
        <f>+#REF!*$K$64</f>
        <v>#REF!</v>
      </c>
      <c r="L67" s="134" t="e">
        <f>+#REF!*$L$64</f>
        <v>#REF!</v>
      </c>
      <c r="M67" s="134" t="e">
        <f>+#REF!*$M$64</f>
        <v>#REF!</v>
      </c>
      <c r="N67" s="134" t="e">
        <f>+#REF!*$N$64</f>
        <v>#REF!</v>
      </c>
      <c r="O67" s="134" t="e">
        <f>+#REF!*$O$64</f>
        <v>#REF!</v>
      </c>
      <c r="P67" s="134" t="e">
        <f>+#REF!*$P$64</f>
        <v>#REF!</v>
      </c>
      <c r="Q67" s="136">
        <v>0.22</v>
      </c>
      <c r="R67" s="136">
        <v>0.17</v>
      </c>
      <c r="S67" s="141" t="e">
        <f>+#REF!*$S$64</f>
        <v>#REF!</v>
      </c>
      <c r="T67" s="136">
        <v>0.22</v>
      </c>
      <c r="U67" s="136">
        <v>0.17</v>
      </c>
      <c r="V67" s="141" t="e">
        <f>+#REF!*$S$64</f>
        <v>#REF!</v>
      </c>
      <c r="W67" s="136">
        <v>0.22</v>
      </c>
      <c r="X67" s="136">
        <v>0.17</v>
      </c>
      <c r="Y67" s="141" t="e">
        <f>+#REF!*$S$64</f>
        <v>#REF!</v>
      </c>
      <c r="AE67" s="136">
        <v>0.17</v>
      </c>
      <c r="AF67" s="141" t="e">
        <f>+#REF!*$S$64</f>
        <v>#REF!</v>
      </c>
    </row>
    <row r="68" spans="1:32" ht="16.5" hidden="1" x14ac:dyDescent="0.3">
      <c r="A68" s="116">
        <v>20</v>
      </c>
      <c r="B68" s="117" t="s">
        <v>175</v>
      </c>
      <c r="C68" s="118">
        <v>5</v>
      </c>
      <c r="D68" s="119" t="s">
        <v>180</v>
      </c>
      <c r="E68" s="120">
        <v>4201</v>
      </c>
      <c r="F68" s="119" t="s">
        <v>177</v>
      </c>
      <c r="G68" s="134" t="e">
        <f>+#REF!*$G$64</f>
        <v>#REF!</v>
      </c>
      <c r="H68" s="134" t="e">
        <f>+#REF!*$H$64</f>
        <v>#REF!</v>
      </c>
      <c r="I68" s="134" t="e">
        <f>+#REF!*$I$64</f>
        <v>#REF!</v>
      </c>
      <c r="J68" s="134" t="e">
        <f>+#REF!*$J$64</f>
        <v>#REF!</v>
      </c>
      <c r="K68" s="134" t="e">
        <f>+#REF!*$K$64</f>
        <v>#REF!</v>
      </c>
      <c r="L68" s="134" t="e">
        <f>+#REF!*$L$64</f>
        <v>#REF!</v>
      </c>
      <c r="M68" s="134" t="e">
        <f>+#REF!*$M$64</f>
        <v>#REF!</v>
      </c>
      <c r="N68" s="134" t="e">
        <f>+#REF!*$N$64</f>
        <v>#REF!</v>
      </c>
      <c r="O68" s="134" t="e">
        <f>+#REF!*$O$64</f>
        <v>#REF!</v>
      </c>
      <c r="P68" s="134" t="e">
        <f>+#REF!*$P$64</f>
        <v>#REF!</v>
      </c>
      <c r="Q68" s="136">
        <v>0.22</v>
      </c>
      <c r="R68" s="136">
        <v>0.17</v>
      </c>
      <c r="S68" s="141" t="e">
        <f>+#REF!*$S$64</f>
        <v>#REF!</v>
      </c>
      <c r="T68" s="136">
        <v>0.22</v>
      </c>
      <c r="U68" s="136">
        <v>0.17</v>
      </c>
      <c r="V68" s="141" t="e">
        <f>+#REF!*$S$64</f>
        <v>#REF!</v>
      </c>
      <c r="W68" s="136">
        <v>0.22</v>
      </c>
      <c r="X68" s="136">
        <v>0.17</v>
      </c>
      <c r="Y68" s="141" t="e">
        <f>+#REF!*$S$64</f>
        <v>#REF!</v>
      </c>
      <c r="AE68" s="136">
        <v>0.17</v>
      </c>
      <c r="AF68" s="141" t="e">
        <f>+#REF!*$S$64</f>
        <v>#REF!</v>
      </c>
    </row>
    <row r="69" spans="1:32" ht="16.5" hidden="1" x14ac:dyDescent="0.3">
      <c r="A69" s="116">
        <v>21</v>
      </c>
      <c r="B69" s="117" t="s">
        <v>175</v>
      </c>
      <c r="C69" s="118">
        <v>5</v>
      </c>
      <c r="D69" s="119" t="s">
        <v>181</v>
      </c>
      <c r="E69" s="120">
        <v>4101</v>
      </c>
      <c r="F69" s="119" t="s">
        <v>179</v>
      </c>
      <c r="G69" s="134" t="e">
        <f>+#REF!*$G$64</f>
        <v>#REF!</v>
      </c>
      <c r="H69" s="134" t="e">
        <f>+#REF!*$H$64</f>
        <v>#REF!</v>
      </c>
      <c r="I69" s="134" t="e">
        <f>+#REF!*$I$64</f>
        <v>#REF!</v>
      </c>
      <c r="J69" s="134" t="e">
        <f>+#REF!*$J$64</f>
        <v>#REF!</v>
      </c>
      <c r="K69" s="134" t="e">
        <f>+#REF!*$K$64</f>
        <v>#REF!</v>
      </c>
      <c r="L69" s="134" t="e">
        <f>+#REF!*$L$64</f>
        <v>#REF!</v>
      </c>
      <c r="M69" s="134" t="e">
        <f>+#REF!*$M$64</f>
        <v>#REF!</v>
      </c>
      <c r="N69" s="134" t="e">
        <f>+#REF!*$N$64</f>
        <v>#REF!</v>
      </c>
      <c r="O69" s="134" t="e">
        <f>+#REF!*$O$64</f>
        <v>#REF!</v>
      </c>
      <c r="P69" s="134" t="e">
        <f>+#REF!*$P$64</f>
        <v>#REF!</v>
      </c>
      <c r="Q69" s="136">
        <v>0.22</v>
      </c>
      <c r="R69" s="136">
        <v>0.17</v>
      </c>
      <c r="S69" s="141" t="e">
        <f>+#REF!*$S$64</f>
        <v>#REF!</v>
      </c>
      <c r="T69" s="136">
        <v>0.22</v>
      </c>
      <c r="U69" s="136">
        <v>0.17</v>
      </c>
      <c r="V69" s="141" t="e">
        <f>+#REF!*$S$64</f>
        <v>#REF!</v>
      </c>
      <c r="W69" s="136">
        <v>0.22</v>
      </c>
      <c r="X69" s="136">
        <v>0.17</v>
      </c>
      <c r="Y69" s="141" t="e">
        <f>+#REF!*$S$64</f>
        <v>#REF!</v>
      </c>
      <c r="AE69" s="136">
        <v>0.17</v>
      </c>
      <c r="AF69" s="141" t="e">
        <f>+#REF!*$S$64</f>
        <v>#REF!</v>
      </c>
    </row>
    <row r="70" spans="1:32" ht="16.5" hidden="1" x14ac:dyDescent="0.3">
      <c r="A70" s="116">
        <v>22</v>
      </c>
      <c r="B70" s="117" t="s">
        <v>175</v>
      </c>
      <c r="C70" s="118">
        <v>5</v>
      </c>
      <c r="D70" s="119" t="s">
        <v>182</v>
      </c>
      <c r="E70" s="120">
        <v>4203</v>
      </c>
      <c r="F70" s="119" t="s">
        <v>177</v>
      </c>
      <c r="G70" s="134" t="e">
        <f>+#REF!*$G$64</f>
        <v>#REF!</v>
      </c>
      <c r="H70" s="134" t="e">
        <f>+#REF!*$H$64</f>
        <v>#REF!</v>
      </c>
      <c r="I70" s="134" t="e">
        <f>+#REF!*$I$64</f>
        <v>#REF!</v>
      </c>
      <c r="J70" s="134" t="e">
        <f>+#REF!*$J$64</f>
        <v>#REF!</v>
      </c>
      <c r="K70" s="134" t="e">
        <f>+#REF!*$K$64</f>
        <v>#REF!</v>
      </c>
      <c r="L70" s="134" t="e">
        <f>+#REF!*$L$64</f>
        <v>#REF!</v>
      </c>
      <c r="M70" s="134" t="e">
        <f>+#REF!*$M$64</f>
        <v>#REF!</v>
      </c>
      <c r="N70" s="134" t="e">
        <f>+#REF!*$N$64</f>
        <v>#REF!</v>
      </c>
      <c r="O70" s="134" t="e">
        <f>+#REF!*$O$64</f>
        <v>#REF!</v>
      </c>
      <c r="P70" s="134" t="e">
        <f>+#REF!*$P$64</f>
        <v>#REF!</v>
      </c>
      <c r="Q70" s="136">
        <v>0.22</v>
      </c>
      <c r="R70" s="136">
        <v>0.19</v>
      </c>
      <c r="S70" s="141" t="e">
        <f>+#REF!*$S$64</f>
        <v>#REF!</v>
      </c>
      <c r="T70" s="136">
        <v>0.22</v>
      </c>
      <c r="U70" s="136">
        <v>0.19</v>
      </c>
      <c r="V70" s="141" t="e">
        <f>+#REF!*$S$64</f>
        <v>#REF!</v>
      </c>
      <c r="W70" s="136">
        <v>0.22</v>
      </c>
      <c r="X70" s="136">
        <v>0.19</v>
      </c>
      <c r="Y70" s="141" t="e">
        <f>+#REF!*$S$64</f>
        <v>#REF!</v>
      </c>
      <c r="AE70" s="136">
        <v>0.19</v>
      </c>
      <c r="AF70" s="141" t="e">
        <f>+#REF!*$S$64</f>
        <v>#REF!</v>
      </c>
    </row>
    <row r="71" spans="1:32" ht="16.5" hidden="1" x14ac:dyDescent="0.3">
      <c r="A71" s="116">
        <v>23</v>
      </c>
      <c r="B71" s="117" t="s">
        <v>175</v>
      </c>
      <c r="C71" s="118">
        <v>5</v>
      </c>
      <c r="D71" s="119" t="s">
        <v>183</v>
      </c>
      <c r="E71" s="120">
        <v>4303</v>
      </c>
      <c r="F71" s="119" t="s">
        <v>177</v>
      </c>
      <c r="G71" s="134" t="e">
        <f>+#REF!*$G$64</f>
        <v>#REF!</v>
      </c>
      <c r="H71" s="134" t="e">
        <f>+#REF!*$H$64</f>
        <v>#REF!</v>
      </c>
      <c r="I71" s="134" t="e">
        <f>+#REF!*$I$64</f>
        <v>#REF!</v>
      </c>
      <c r="J71" s="134" t="e">
        <f>+#REF!*$J$64</f>
        <v>#REF!</v>
      </c>
      <c r="K71" s="134" t="e">
        <f>+#REF!*$K$64</f>
        <v>#REF!</v>
      </c>
      <c r="L71" s="134" t="e">
        <f>+#REF!*$L$64</f>
        <v>#REF!</v>
      </c>
      <c r="M71" s="134" t="e">
        <f>+#REF!*$M$64</f>
        <v>#REF!</v>
      </c>
      <c r="N71" s="134" t="e">
        <f>+#REF!*$N$64</f>
        <v>#REF!</v>
      </c>
      <c r="O71" s="134" t="e">
        <f>+#REF!*$O$64</f>
        <v>#REF!</v>
      </c>
      <c r="P71" s="134" t="e">
        <f>+#REF!*$P$64</f>
        <v>#REF!</v>
      </c>
      <c r="Q71" s="136">
        <v>0.22</v>
      </c>
      <c r="R71" s="136">
        <v>0.17</v>
      </c>
      <c r="S71" s="141" t="e">
        <f>+#REF!*$S$64</f>
        <v>#REF!</v>
      </c>
      <c r="T71" s="136">
        <v>0.22</v>
      </c>
      <c r="U71" s="136">
        <v>0.17</v>
      </c>
      <c r="V71" s="141" t="e">
        <f>+#REF!*$S$64</f>
        <v>#REF!</v>
      </c>
      <c r="W71" s="136">
        <v>0.22</v>
      </c>
      <c r="X71" s="136">
        <v>0.17</v>
      </c>
      <c r="Y71" s="141" t="e">
        <f>+#REF!*$S$64</f>
        <v>#REF!</v>
      </c>
      <c r="AE71" s="136">
        <v>0.17</v>
      </c>
      <c r="AF71" s="141" t="e">
        <f>+#REF!*$S$64</f>
        <v>#REF!</v>
      </c>
    </row>
    <row r="72" spans="1:32" ht="16.5" hidden="1" x14ac:dyDescent="0.3">
      <c r="A72" s="116">
        <v>24</v>
      </c>
      <c r="B72" s="117" t="s">
        <v>175</v>
      </c>
      <c r="C72" s="118">
        <v>5</v>
      </c>
      <c r="D72" s="119" t="s">
        <v>184</v>
      </c>
      <c r="E72" s="120">
        <v>4301</v>
      </c>
      <c r="F72" s="119" t="s">
        <v>177</v>
      </c>
      <c r="G72" s="134" t="e">
        <f>+#REF!*$G$64</f>
        <v>#REF!</v>
      </c>
      <c r="H72" s="134" t="e">
        <f>+#REF!*$H$64</f>
        <v>#REF!</v>
      </c>
      <c r="I72" s="134" t="e">
        <f>+#REF!*$I$64</f>
        <v>#REF!</v>
      </c>
      <c r="J72" s="134" t="e">
        <f>+#REF!*$J$64</f>
        <v>#REF!</v>
      </c>
      <c r="K72" s="134" t="e">
        <f>+#REF!*$K$64</f>
        <v>#REF!</v>
      </c>
      <c r="L72" s="134" t="e">
        <f>+#REF!*$L$64</f>
        <v>#REF!</v>
      </c>
      <c r="M72" s="134" t="e">
        <f>+#REF!*$M$64</f>
        <v>#REF!</v>
      </c>
      <c r="N72" s="134" t="e">
        <f>+#REF!*$N$64</f>
        <v>#REF!</v>
      </c>
      <c r="O72" s="134" t="e">
        <f>+#REF!*$O$64</f>
        <v>#REF!</v>
      </c>
      <c r="P72" s="134" t="e">
        <f>+#REF!*$P$64</f>
        <v>#REF!</v>
      </c>
      <c r="Q72" s="136">
        <v>0.22</v>
      </c>
      <c r="R72" s="136">
        <v>0.17</v>
      </c>
      <c r="S72" s="141" t="e">
        <f>+#REF!*$S$64</f>
        <v>#REF!</v>
      </c>
      <c r="T72" s="136">
        <v>0.22</v>
      </c>
      <c r="U72" s="136">
        <v>0.17</v>
      </c>
      <c r="V72" s="141" t="e">
        <f>+#REF!*$S$64</f>
        <v>#REF!</v>
      </c>
      <c r="W72" s="136">
        <v>0.22</v>
      </c>
      <c r="X72" s="136">
        <v>0.17</v>
      </c>
      <c r="Y72" s="141" t="e">
        <f>+#REF!*$S$64</f>
        <v>#REF!</v>
      </c>
      <c r="AE72" s="136">
        <v>0.17</v>
      </c>
      <c r="AF72" s="141" t="e">
        <f>+#REF!*$S$64</f>
        <v>#REF!</v>
      </c>
    </row>
    <row r="73" spans="1:32" ht="16.5" hidden="1" x14ac:dyDescent="0.3">
      <c r="A73" s="116">
        <v>25</v>
      </c>
      <c r="B73" s="117" t="s">
        <v>175</v>
      </c>
      <c r="C73" s="118">
        <v>5</v>
      </c>
      <c r="D73" s="119" t="s">
        <v>185</v>
      </c>
      <c r="E73" s="120">
        <v>4304</v>
      </c>
      <c r="F73" s="119" t="s">
        <v>177</v>
      </c>
      <c r="G73" s="134" t="e">
        <f>+#REF!*$G$64</f>
        <v>#REF!</v>
      </c>
      <c r="H73" s="134" t="e">
        <f>+#REF!*$H$64</f>
        <v>#REF!</v>
      </c>
      <c r="I73" s="134" t="e">
        <f>+#REF!*$I$64</f>
        <v>#REF!</v>
      </c>
      <c r="J73" s="134" t="e">
        <f>+#REF!*$J$64</f>
        <v>#REF!</v>
      </c>
      <c r="K73" s="134" t="e">
        <f>+#REF!*$K$64</f>
        <v>#REF!</v>
      </c>
      <c r="L73" s="134" t="e">
        <f>+#REF!*$L$64</f>
        <v>#REF!</v>
      </c>
      <c r="M73" s="134" t="e">
        <f>+#REF!*$M$64</f>
        <v>#REF!</v>
      </c>
      <c r="N73" s="134" t="e">
        <f>+#REF!*$N$64</f>
        <v>#REF!</v>
      </c>
      <c r="O73" s="134" t="e">
        <f>+#REF!*$O$64</f>
        <v>#REF!</v>
      </c>
      <c r="P73" s="134" t="e">
        <f>+#REF!*$P$64</f>
        <v>#REF!</v>
      </c>
      <c r="Q73" s="136">
        <v>0.22</v>
      </c>
      <c r="R73" s="136">
        <v>0.17</v>
      </c>
      <c r="S73" s="141" t="e">
        <f>+#REF!*$S$64</f>
        <v>#REF!</v>
      </c>
      <c r="T73" s="136">
        <v>0.22</v>
      </c>
      <c r="U73" s="136">
        <v>0.17</v>
      </c>
      <c r="V73" s="141" t="e">
        <f>+#REF!*$S$64</f>
        <v>#REF!</v>
      </c>
      <c r="W73" s="136">
        <v>0.22</v>
      </c>
      <c r="X73" s="136">
        <v>0.17</v>
      </c>
      <c r="Y73" s="141" t="e">
        <f>+#REF!*$S$64</f>
        <v>#REF!</v>
      </c>
      <c r="AE73" s="136">
        <v>0.17</v>
      </c>
      <c r="AF73" s="141" t="e">
        <f>+#REF!*$S$64</f>
        <v>#REF!</v>
      </c>
    </row>
    <row r="74" spans="1:32" ht="16.5" hidden="1" x14ac:dyDescent="0.3">
      <c r="A74" s="116">
        <v>26</v>
      </c>
      <c r="B74" s="117" t="s">
        <v>175</v>
      </c>
      <c r="C74" s="118">
        <v>5</v>
      </c>
      <c r="D74" s="119" t="s">
        <v>186</v>
      </c>
      <c r="E74" s="120">
        <v>4305</v>
      </c>
      <c r="F74" s="119" t="s">
        <v>177</v>
      </c>
      <c r="G74" s="134" t="e">
        <f>+#REF!*$G$64</f>
        <v>#REF!</v>
      </c>
      <c r="H74" s="134" t="e">
        <f>+#REF!*$H$64</f>
        <v>#REF!</v>
      </c>
      <c r="I74" s="134" t="e">
        <f>+#REF!*$I$64</f>
        <v>#REF!</v>
      </c>
      <c r="J74" s="134" t="e">
        <f>+#REF!*$J$64</f>
        <v>#REF!</v>
      </c>
      <c r="K74" s="134" t="e">
        <f>+#REF!*$K$64</f>
        <v>#REF!</v>
      </c>
      <c r="L74" s="134" t="e">
        <f>+#REF!*$L$64</f>
        <v>#REF!</v>
      </c>
      <c r="M74" s="134" t="e">
        <f>+#REF!*$M$64</f>
        <v>#REF!</v>
      </c>
      <c r="N74" s="134" t="e">
        <f>+#REF!*$N$64</f>
        <v>#REF!</v>
      </c>
      <c r="O74" s="134" t="e">
        <f>+#REF!*$O$64</f>
        <v>#REF!</v>
      </c>
      <c r="P74" s="134" t="e">
        <f>+#REF!*$P$64</f>
        <v>#REF!</v>
      </c>
      <c r="Q74" s="136">
        <v>0.35</v>
      </c>
      <c r="R74" s="136">
        <v>0.32</v>
      </c>
      <c r="S74" s="141" t="e">
        <f>+#REF!*$S$64</f>
        <v>#REF!</v>
      </c>
      <c r="T74" s="136">
        <v>0.35</v>
      </c>
      <c r="U74" s="136">
        <v>0.32</v>
      </c>
      <c r="V74" s="141" t="e">
        <f>+#REF!*$S$64</f>
        <v>#REF!</v>
      </c>
      <c r="W74" s="136">
        <v>0.35</v>
      </c>
      <c r="X74" s="136">
        <v>0.32</v>
      </c>
      <c r="Y74" s="141" t="e">
        <f>+#REF!*$S$64</f>
        <v>#REF!</v>
      </c>
      <c r="AE74" s="136">
        <v>0.32</v>
      </c>
      <c r="AF74" s="141" t="e">
        <f>+#REF!*$S$64</f>
        <v>#REF!</v>
      </c>
    </row>
    <row r="75" spans="1:32" ht="16.5" hidden="1" x14ac:dyDescent="0.3">
      <c r="A75" s="116">
        <v>27</v>
      </c>
      <c r="B75" s="117" t="s">
        <v>175</v>
      </c>
      <c r="C75" s="118">
        <v>5</v>
      </c>
      <c r="D75" s="119" t="s">
        <v>187</v>
      </c>
      <c r="E75" s="120">
        <v>4204</v>
      </c>
      <c r="F75" s="119" t="s">
        <v>177</v>
      </c>
      <c r="G75" s="134" t="e">
        <f>+#REF!*$G$64</f>
        <v>#REF!</v>
      </c>
      <c r="H75" s="134" t="e">
        <f>+#REF!*$H$64</f>
        <v>#REF!</v>
      </c>
      <c r="I75" s="134" t="e">
        <f>+#REF!*$I$64</f>
        <v>#REF!</v>
      </c>
      <c r="J75" s="134" t="e">
        <f>+#REF!*$J$64</f>
        <v>#REF!</v>
      </c>
      <c r="K75" s="134" t="e">
        <f>+#REF!*$K$64</f>
        <v>#REF!</v>
      </c>
      <c r="L75" s="134" t="e">
        <f>+#REF!*$L$64</f>
        <v>#REF!</v>
      </c>
      <c r="M75" s="134" t="e">
        <f>+#REF!*$M$64</f>
        <v>#REF!</v>
      </c>
      <c r="N75" s="134" t="e">
        <f>+#REF!*$N$64</f>
        <v>#REF!</v>
      </c>
      <c r="O75" s="134" t="e">
        <f>+#REF!*$O$64</f>
        <v>#REF!</v>
      </c>
      <c r="P75" s="134" t="e">
        <f>+#REF!*$P$64</f>
        <v>#REF!</v>
      </c>
      <c r="Q75" s="136">
        <v>0.22</v>
      </c>
      <c r="R75" s="136">
        <v>0.22</v>
      </c>
      <c r="S75" s="141" t="e">
        <f>+#REF!*$S$64</f>
        <v>#REF!</v>
      </c>
      <c r="T75" s="136">
        <v>0.22</v>
      </c>
      <c r="U75" s="136">
        <v>0.22</v>
      </c>
      <c r="V75" s="141" t="e">
        <f>+#REF!*$S$64</f>
        <v>#REF!</v>
      </c>
      <c r="W75" s="136">
        <v>0.22</v>
      </c>
      <c r="X75" s="136">
        <v>0.22</v>
      </c>
      <c r="Y75" s="141" t="e">
        <f>+#REF!*$S$64</f>
        <v>#REF!</v>
      </c>
      <c r="AE75" s="136">
        <v>0.22</v>
      </c>
      <c r="AF75" s="141" t="e">
        <f>+#REF!*$S$64</f>
        <v>#REF!</v>
      </c>
    </row>
    <row r="76" spans="1:32" ht="16.5" hidden="1" x14ac:dyDescent="0.3">
      <c r="A76" s="116">
        <v>28</v>
      </c>
      <c r="B76" s="129" t="s">
        <v>175</v>
      </c>
      <c r="C76" s="118">
        <v>5</v>
      </c>
      <c r="D76" s="130" t="s">
        <v>188</v>
      </c>
      <c r="E76" s="120">
        <v>4106</v>
      </c>
      <c r="F76" s="130" t="s">
        <v>177</v>
      </c>
      <c r="G76" s="134" t="e">
        <f>+#REF!*$G$64</f>
        <v>#REF!</v>
      </c>
      <c r="H76" s="134" t="e">
        <f>+#REF!*$H$64</f>
        <v>#REF!</v>
      </c>
      <c r="I76" s="134" t="e">
        <f>+#REF!*$I$64</f>
        <v>#REF!</v>
      </c>
      <c r="J76" s="134" t="e">
        <f>+#REF!*$J$64</f>
        <v>#REF!</v>
      </c>
      <c r="K76" s="134" t="e">
        <f>+#REF!*$K$64</f>
        <v>#REF!</v>
      </c>
      <c r="L76" s="134" t="e">
        <f>+#REF!*$L$64</f>
        <v>#REF!</v>
      </c>
      <c r="M76" s="134" t="e">
        <f>+#REF!*$M$64</f>
        <v>#REF!</v>
      </c>
      <c r="N76" s="134" t="e">
        <f>+#REF!*$N$64</f>
        <v>#REF!</v>
      </c>
      <c r="O76" s="134" t="e">
        <f>+#REF!*$O$64</f>
        <v>#REF!</v>
      </c>
      <c r="P76" s="134" t="e">
        <f>+#REF!*$P$64</f>
        <v>#REF!</v>
      </c>
      <c r="Q76" s="136">
        <v>0.22</v>
      </c>
      <c r="R76" s="136">
        <v>0.23</v>
      </c>
      <c r="S76" s="141" t="e">
        <f>+#REF!*$S$64</f>
        <v>#REF!</v>
      </c>
      <c r="T76" s="136">
        <v>0.22</v>
      </c>
      <c r="U76" s="136">
        <v>0.23</v>
      </c>
      <c r="V76" s="141" t="e">
        <f>+#REF!*$S$64</f>
        <v>#REF!</v>
      </c>
      <c r="W76" s="136">
        <v>0.22</v>
      </c>
      <c r="X76" s="136">
        <v>0.23</v>
      </c>
      <c r="Y76" s="141" t="e">
        <f>+#REF!*$S$64</f>
        <v>#REF!</v>
      </c>
      <c r="AE76" s="136">
        <v>0.23</v>
      </c>
      <c r="AF76" s="141" t="e">
        <f>+#REF!*$S$64</f>
        <v>#REF!</v>
      </c>
    </row>
  </sheetData>
  <mergeCells count="25">
    <mergeCell ref="A1:Y1"/>
    <mergeCell ref="E2:E5"/>
    <mergeCell ref="F2:F5"/>
    <mergeCell ref="G2:Y2"/>
    <mergeCell ref="AK2:AL2"/>
    <mergeCell ref="AQ2:AR2"/>
    <mergeCell ref="AI3:AJ3"/>
    <mergeCell ref="AM2:AN2"/>
    <mergeCell ref="E61:E64"/>
    <mergeCell ref="F61:F64"/>
    <mergeCell ref="G61:Y61"/>
    <mergeCell ref="A10:P10"/>
    <mergeCell ref="E11:E14"/>
    <mergeCell ref="F11:F14"/>
    <mergeCell ref="G11:Y11"/>
    <mergeCell ref="A20:P20"/>
    <mergeCell ref="E21:E24"/>
    <mergeCell ref="F21:F24"/>
    <mergeCell ref="G21:Y21"/>
    <mergeCell ref="A40:P40"/>
    <mergeCell ref="E41:E44"/>
    <mergeCell ref="F41:F44"/>
    <mergeCell ref="G41:Y41"/>
    <mergeCell ref="A60:P60"/>
    <mergeCell ref="AO2:AP2"/>
  </mergeCells>
  <conditionalFormatting sqref="P4">
    <cfRule type="cellIs" dxfId="86" priority="101" stopIfTrue="1" operator="lessThan">
      <formula>0.65</formula>
    </cfRule>
  </conditionalFormatting>
  <conditionalFormatting sqref="O4">
    <cfRule type="cellIs" dxfId="85" priority="100" stopIfTrue="1" operator="lessThan">
      <formula>0.65</formula>
    </cfRule>
  </conditionalFormatting>
  <conditionalFormatting sqref="N4 I4">
    <cfRule type="cellIs" dxfId="84" priority="99" stopIfTrue="1" operator="lessThan">
      <formula>0.5</formula>
    </cfRule>
  </conditionalFormatting>
  <conditionalFormatting sqref="H4">
    <cfRule type="cellIs" dxfId="83" priority="98" stopIfTrue="1" operator="lessThan">
      <formula>0.25</formula>
    </cfRule>
  </conditionalFormatting>
  <conditionalFormatting sqref="J4">
    <cfRule type="cellIs" dxfId="82" priority="97" stopIfTrue="1" operator="lessThan">
      <formula>0.85</formula>
    </cfRule>
  </conditionalFormatting>
  <conditionalFormatting sqref="K4">
    <cfRule type="cellIs" dxfId="81" priority="96" stopIfTrue="1" operator="lessThan">
      <formula>0.05</formula>
    </cfRule>
  </conditionalFormatting>
  <conditionalFormatting sqref="L4">
    <cfRule type="cellIs" dxfId="80" priority="95" stopIfTrue="1" operator="lessThan">
      <formula>0.19</formula>
    </cfRule>
  </conditionalFormatting>
  <conditionalFormatting sqref="M4">
    <cfRule type="cellIs" dxfId="79" priority="94" stopIfTrue="1" operator="lessThan">
      <formula>0.9</formula>
    </cfRule>
  </conditionalFormatting>
  <conditionalFormatting sqref="Q4:R4">
    <cfRule type="cellIs" dxfId="78" priority="93" stopIfTrue="1" operator="lessThan">
      <formula>0.65</formula>
    </cfRule>
  </conditionalFormatting>
  <conditionalFormatting sqref="G4">
    <cfRule type="cellIs" dxfId="77" priority="83" stopIfTrue="1" operator="lessThan">
      <formula>0.25</formula>
    </cfRule>
  </conditionalFormatting>
  <conditionalFormatting sqref="S4">
    <cfRule type="cellIs" dxfId="76" priority="82" stopIfTrue="1" operator="lessThan">
      <formula>0.65</formula>
    </cfRule>
  </conditionalFormatting>
  <conditionalFormatting sqref="T4:U4 W4:X4">
    <cfRule type="cellIs" dxfId="75" priority="80" stopIfTrue="1" operator="lessThan">
      <formula>0.65</formula>
    </cfRule>
  </conditionalFormatting>
  <conditionalFormatting sqref="V4 Y4">
    <cfRule type="cellIs" dxfId="74" priority="78" stopIfTrue="1" operator="lessThan">
      <formula>0.65</formula>
    </cfRule>
  </conditionalFormatting>
  <conditionalFormatting sqref="P13">
    <cfRule type="cellIs" dxfId="73" priority="76" stopIfTrue="1" operator="lessThan">
      <formula>0.65</formula>
    </cfRule>
  </conditionalFormatting>
  <conditionalFormatting sqref="O13">
    <cfRule type="cellIs" dxfId="72" priority="75" stopIfTrue="1" operator="lessThan">
      <formula>0.65</formula>
    </cfRule>
  </conditionalFormatting>
  <conditionalFormatting sqref="N13 I13">
    <cfRule type="cellIs" dxfId="71" priority="74" stopIfTrue="1" operator="lessThan">
      <formula>0.5</formula>
    </cfRule>
  </conditionalFormatting>
  <conditionalFormatting sqref="H13">
    <cfRule type="cellIs" dxfId="70" priority="73" stopIfTrue="1" operator="lessThan">
      <formula>0.25</formula>
    </cfRule>
  </conditionalFormatting>
  <conditionalFormatting sqref="J13">
    <cfRule type="cellIs" dxfId="69" priority="72" stopIfTrue="1" operator="lessThan">
      <formula>0.85</formula>
    </cfRule>
  </conditionalFormatting>
  <conditionalFormatting sqref="K13">
    <cfRule type="cellIs" dxfId="68" priority="71" stopIfTrue="1" operator="lessThan">
      <formula>0.05</formula>
    </cfRule>
  </conditionalFormatting>
  <conditionalFormatting sqref="L13">
    <cfRule type="cellIs" dxfId="67" priority="70" stopIfTrue="1" operator="lessThan">
      <formula>0.19</formula>
    </cfRule>
  </conditionalFormatting>
  <conditionalFormatting sqref="M13">
    <cfRule type="cellIs" dxfId="66" priority="69" stopIfTrue="1" operator="lessThan">
      <formula>0.9</formula>
    </cfRule>
  </conditionalFormatting>
  <conditionalFormatting sqref="Q13:R13">
    <cfRule type="cellIs" dxfId="65" priority="68" stopIfTrue="1" operator="lessThan">
      <formula>0.65</formula>
    </cfRule>
  </conditionalFormatting>
  <conditionalFormatting sqref="G13">
    <cfRule type="cellIs" dxfId="64" priority="67" stopIfTrue="1" operator="lessThan">
      <formula>0.25</formula>
    </cfRule>
  </conditionalFormatting>
  <conditionalFormatting sqref="S13">
    <cfRule type="cellIs" dxfId="63" priority="66" stopIfTrue="1" operator="lessThan">
      <formula>0.65</formula>
    </cfRule>
  </conditionalFormatting>
  <conditionalFormatting sqref="T13:U13 W13:X13">
    <cfRule type="cellIs" dxfId="62" priority="65" stopIfTrue="1" operator="lessThan">
      <formula>0.65</formula>
    </cfRule>
  </conditionalFormatting>
  <conditionalFormatting sqref="V13 Y13">
    <cfRule type="cellIs" dxfId="61" priority="64" stopIfTrue="1" operator="lessThan">
      <formula>0.65</formula>
    </cfRule>
  </conditionalFormatting>
  <conditionalFormatting sqref="P23">
    <cfRule type="cellIs" dxfId="60" priority="63" stopIfTrue="1" operator="lessThan">
      <formula>0.65</formula>
    </cfRule>
  </conditionalFormatting>
  <conditionalFormatting sqref="O23">
    <cfRule type="cellIs" dxfId="59" priority="62" stopIfTrue="1" operator="lessThan">
      <formula>0.65</formula>
    </cfRule>
  </conditionalFormatting>
  <conditionalFormatting sqref="N23 I23">
    <cfRule type="cellIs" dxfId="58" priority="61" stopIfTrue="1" operator="lessThan">
      <formula>0.5</formula>
    </cfRule>
  </conditionalFormatting>
  <conditionalFormatting sqref="H23">
    <cfRule type="cellIs" dxfId="57" priority="60" stopIfTrue="1" operator="lessThan">
      <formula>0.25</formula>
    </cfRule>
  </conditionalFormatting>
  <conditionalFormatting sqref="J23">
    <cfRule type="cellIs" dxfId="56" priority="59" stopIfTrue="1" operator="lessThan">
      <formula>0.85</formula>
    </cfRule>
  </conditionalFormatting>
  <conditionalFormatting sqref="K23">
    <cfRule type="cellIs" dxfId="55" priority="58" stopIfTrue="1" operator="lessThan">
      <formula>0.05</formula>
    </cfRule>
  </conditionalFormatting>
  <conditionalFormatting sqref="L23">
    <cfRule type="cellIs" dxfId="54" priority="57" stopIfTrue="1" operator="lessThan">
      <formula>0.19</formula>
    </cfRule>
  </conditionalFormatting>
  <conditionalFormatting sqref="M23">
    <cfRule type="cellIs" dxfId="53" priority="56" stopIfTrue="1" operator="lessThan">
      <formula>0.9</formula>
    </cfRule>
  </conditionalFormatting>
  <conditionalFormatting sqref="Q23:R23">
    <cfRule type="cellIs" dxfId="52" priority="55" stopIfTrue="1" operator="lessThan">
      <formula>0.65</formula>
    </cfRule>
  </conditionalFormatting>
  <conditionalFormatting sqref="G23">
    <cfRule type="cellIs" dxfId="51" priority="54" stopIfTrue="1" operator="lessThan">
      <formula>0.25</formula>
    </cfRule>
  </conditionalFormatting>
  <conditionalFormatting sqref="S23">
    <cfRule type="cellIs" dxfId="50" priority="53" stopIfTrue="1" operator="lessThan">
      <formula>0.65</formula>
    </cfRule>
  </conditionalFormatting>
  <conditionalFormatting sqref="T23:U23 W23:X23">
    <cfRule type="cellIs" dxfId="49" priority="52" stopIfTrue="1" operator="lessThan">
      <formula>0.65</formula>
    </cfRule>
  </conditionalFormatting>
  <conditionalFormatting sqref="V23 Y23">
    <cfRule type="cellIs" dxfId="48" priority="51" stopIfTrue="1" operator="lessThan">
      <formula>0.65</formula>
    </cfRule>
  </conditionalFormatting>
  <conditionalFormatting sqref="P43">
    <cfRule type="cellIs" dxfId="47" priority="50" stopIfTrue="1" operator="lessThan">
      <formula>0.65</formula>
    </cfRule>
  </conditionalFormatting>
  <conditionalFormatting sqref="O43">
    <cfRule type="cellIs" dxfId="46" priority="49" stopIfTrue="1" operator="lessThan">
      <formula>0.65</formula>
    </cfRule>
  </conditionalFormatting>
  <conditionalFormatting sqref="N43 I43">
    <cfRule type="cellIs" dxfId="45" priority="48" stopIfTrue="1" operator="lessThan">
      <formula>0.5</formula>
    </cfRule>
  </conditionalFormatting>
  <conditionalFormatting sqref="H43">
    <cfRule type="cellIs" dxfId="44" priority="47" stopIfTrue="1" operator="lessThan">
      <formula>0.25</formula>
    </cfRule>
  </conditionalFormatting>
  <conditionalFormatting sqref="J43">
    <cfRule type="cellIs" dxfId="43" priority="46" stopIfTrue="1" operator="lessThan">
      <formula>0.85</formula>
    </cfRule>
  </conditionalFormatting>
  <conditionalFormatting sqref="K43">
    <cfRule type="cellIs" dxfId="42" priority="45" stopIfTrue="1" operator="lessThan">
      <formula>0.05</formula>
    </cfRule>
  </conditionalFormatting>
  <conditionalFormatting sqref="L43">
    <cfRule type="cellIs" dxfId="41" priority="44" stopIfTrue="1" operator="lessThan">
      <formula>0.19</formula>
    </cfRule>
  </conditionalFormatting>
  <conditionalFormatting sqref="M43">
    <cfRule type="cellIs" dxfId="40" priority="43" stopIfTrue="1" operator="lessThan">
      <formula>0.9</formula>
    </cfRule>
  </conditionalFormatting>
  <conditionalFormatting sqref="Q43:R43">
    <cfRule type="cellIs" dxfId="39" priority="42" stopIfTrue="1" operator="lessThan">
      <formula>0.65</formula>
    </cfRule>
  </conditionalFormatting>
  <conditionalFormatting sqref="G43">
    <cfRule type="cellIs" dxfId="38" priority="41" stopIfTrue="1" operator="lessThan">
      <formula>0.25</formula>
    </cfRule>
  </conditionalFormatting>
  <conditionalFormatting sqref="S43">
    <cfRule type="cellIs" dxfId="37" priority="40" stopIfTrue="1" operator="lessThan">
      <formula>0.65</formula>
    </cfRule>
  </conditionalFormatting>
  <conditionalFormatting sqref="T43:U43 W43:X43">
    <cfRule type="cellIs" dxfId="36" priority="39" stopIfTrue="1" operator="lessThan">
      <formula>0.65</formula>
    </cfRule>
  </conditionalFormatting>
  <conditionalFormatting sqref="V43 Y43">
    <cfRule type="cellIs" dxfId="35" priority="38" stopIfTrue="1" operator="lessThan">
      <formula>0.65</formula>
    </cfRule>
  </conditionalFormatting>
  <conditionalFormatting sqref="P63">
    <cfRule type="cellIs" dxfId="34" priority="37" stopIfTrue="1" operator="lessThan">
      <formula>0.65</formula>
    </cfRule>
  </conditionalFormatting>
  <conditionalFormatting sqref="O63">
    <cfRule type="cellIs" dxfId="33" priority="36" stopIfTrue="1" operator="lessThan">
      <formula>0.65</formula>
    </cfRule>
  </conditionalFormatting>
  <conditionalFormatting sqref="N63 I63">
    <cfRule type="cellIs" dxfId="32" priority="35" stopIfTrue="1" operator="lessThan">
      <formula>0.5</formula>
    </cfRule>
  </conditionalFormatting>
  <conditionalFormatting sqref="H63">
    <cfRule type="cellIs" dxfId="31" priority="34" stopIfTrue="1" operator="lessThan">
      <formula>0.25</formula>
    </cfRule>
  </conditionalFormatting>
  <conditionalFormatting sqref="J63">
    <cfRule type="cellIs" dxfId="30" priority="33" stopIfTrue="1" operator="lessThan">
      <formula>0.85</formula>
    </cfRule>
  </conditionalFormatting>
  <conditionalFormatting sqref="K63">
    <cfRule type="cellIs" dxfId="29" priority="32" stopIfTrue="1" operator="lessThan">
      <formula>0.05</formula>
    </cfRule>
  </conditionalFormatting>
  <conditionalFormatting sqref="L63">
    <cfRule type="cellIs" dxfId="28" priority="31" stopIfTrue="1" operator="lessThan">
      <formula>0.19</formula>
    </cfRule>
  </conditionalFormatting>
  <conditionalFormatting sqref="M63">
    <cfRule type="cellIs" dxfId="27" priority="30" stopIfTrue="1" operator="lessThan">
      <formula>0.9</formula>
    </cfRule>
  </conditionalFormatting>
  <conditionalFormatting sqref="Q63:R63">
    <cfRule type="cellIs" dxfId="26" priority="29" stopIfTrue="1" operator="lessThan">
      <formula>0.65</formula>
    </cfRule>
  </conditionalFormatting>
  <conditionalFormatting sqref="G63">
    <cfRule type="cellIs" dxfId="25" priority="28" stopIfTrue="1" operator="lessThan">
      <formula>0.25</formula>
    </cfRule>
  </conditionalFormatting>
  <conditionalFormatting sqref="S63">
    <cfRule type="cellIs" dxfId="24" priority="27" stopIfTrue="1" operator="lessThan">
      <formula>0.65</formula>
    </cfRule>
  </conditionalFormatting>
  <conditionalFormatting sqref="T63:U63 W63:X63">
    <cfRule type="cellIs" dxfId="23" priority="26" stopIfTrue="1" operator="lessThan">
      <formula>0.65</formula>
    </cfRule>
  </conditionalFormatting>
  <conditionalFormatting sqref="V63 Y63">
    <cfRule type="cellIs" dxfId="22" priority="25" stopIfTrue="1" operator="lessThan">
      <formula>0.65</formula>
    </cfRule>
  </conditionalFormatting>
  <conditionalFormatting sqref="AE4">
    <cfRule type="cellIs" dxfId="21" priority="24" stopIfTrue="1" operator="lessThan">
      <formula>0.65</formula>
    </cfRule>
  </conditionalFormatting>
  <conditionalFormatting sqref="AF4">
    <cfRule type="cellIs" dxfId="20" priority="22" stopIfTrue="1" operator="lessThan">
      <formula>0.65</formula>
    </cfRule>
  </conditionalFormatting>
  <conditionalFormatting sqref="AE13">
    <cfRule type="cellIs" dxfId="19" priority="20" stopIfTrue="1" operator="lessThan">
      <formula>0.65</formula>
    </cfRule>
  </conditionalFormatting>
  <conditionalFormatting sqref="AF13">
    <cfRule type="cellIs" dxfId="18" priority="19" stopIfTrue="1" operator="lessThan">
      <formula>0.65</formula>
    </cfRule>
  </conditionalFormatting>
  <conditionalFormatting sqref="AE23">
    <cfRule type="cellIs" dxfId="17" priority="18" stopIfTrue="1" operator="lessThan">
      <formula>0.65</formula>
    </cfRule>
  </conditionalFormatting>
  <conditionalFormatting sqref="AF23">
    <cfRule type="cellIs" dxfId="16" priority="17" stopIfTrue="1" operator="lessThan">
      <formula>0.65</formula>
    </cfRule>
  </conditionalFormatting>
  <conditionalFormatting sqref="AE43">
    <cfRule type="cellIs" dxfId="15" priority="16" stopIfTrue="1" operator="lessThan">
      <formula>0.65</formula>
    </cfRule>
  </conditionalFormatting>
  <conditionalFormatting sqref="AF43">
    <cfRule type="cellIs" dxfId="14" priority="15" stopIfTrue="1" operator="lessThan">
      <formula>0.65</formula>
    </cfRule>
  </conditionalFormatting>
  <conditionalFormatting sqref="AE63">
    <cfRule type="cellIs" dxfId="13" priority="14" stopIfTrue="1" operator="lessThan">
      <formula>0.65</formula>
    </cfRule>
  </conditionalFormatting>
  <conditionalFormatting sqref="AF63">
    <cfRule type="cellIs" dxfId="12" priority="13" stopIfTrue="1" operator="lessThan">
      <formula>0.65</formula>
    </cfRule>
  </conditionalFormatting>
  <conditionalFormatting sqref="AG4">
    <cfRule type="cellIs" dxfId="11" priority="12" stopIfTrue="1" operator="lessThan">
      <formula>0.65</formula>
    </cfRule>
  </conditionalFormatting>
  <conditionalFormatting sqref="AH4">
    <cfRule type="cellIs" dxfId="10" priority="11" stopIfTrue="1" operator="lessThan">
      <formula>0.65</formula>
    </cfRule>
  </conditionalFormatting>
  <conditionalFormatting sqref="AI4">
    <cfRule type="cellIs" dxfId="9" priority="10" stopIfTrue="1" operator="lessThan">
      <formula>0.65</formula>
    </cfRule>
  </conditionalFormatting>
  <conditionalFormatting sqref="AJ4">
    <cfRule type="cellIs" dxfId="8" priority="9" stopIfTrue="1" operator="lessThan">
      <formula>0.65</formula>
    </cfRule>
  </conditionalFormatting>
  <conditionalFormatting sqref="AK4">
    <cfRule type="cellIs" dxfId="7" priority="8" stopIfTrue="1" operator="lessThan">
      <formula>0.65</formula>
    </cfRule>
  </conditionalFormatting>
  <conditionalFormatting sqref="AL4">
    <cfRule type="cellIs" dxfId="6" priority="7" stopIfTrue="1" operator="lessThan">
      <formula>0.65</formula>
    </cfRule>
  </conditionalFormatting>
  <conditionalFormatting sqref="AM4">
    <cfRule type="cellIs" dxfId="5" priority="6" stopIfTrue="1" operator="lessThan">
      <formula>0.65</formula>
    </cfRule>
  </conditionalFormatting>
  <conditionalFormatting sqref="AN4">
    <cfRule type="cellIs" dxfId="4" priority="5" stopIfTrue="1" operator="lessThan">
      <formula>0.65</formula>
    </cfRule>
  </conditionalFormatting>
  <conditionalFormatting sqref="AO4">
    <cfRule type="cellIs" dxfId="3" priority="4" stopIfTrue="1" operator="lessThan">
      <formula>0.65</formula>
    </cfRule>
  </conditionalFormatting>
  <conditionalFormatting sqref="AP4">
    <cfRule type="cellIs" dxfId="2" priority="3" stopIfTrue="1" operator="lessThan">
      <formula>0.65</formula>
    </cfRule>
  </conditionalFormatting>
  <conditionalFormatting sqref="AQ4">
    <cfRule type="cellIs" dxfId="1" priority="2" stopIfTrue="1" operator="lessThan">
      <formula>0.65</formula>
    </cfRule>
  </conditionalFormatting>
  <conditionalFormatting sqref="AR4">
    <cfRule type="cellIs" dxfId="0" priority="1" stopIfTrue="1" operator="lessThan">
      <formula>0.65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21</vt:i4>
      </vt:variant>
    </vt:vector>
  </HeadingPairs>
  <TitlesOfParts>
    <vt:vector size="21" baseType="lpstr">
      <vt:lpstr>RESUMEN</vt:lpstr>
      <vt:lpstr>META 2</vt:lpstr>
      <vt:lpstr>META 3.1</vt:lpstr>
      <vt:lpstr>META 5 </vt:lpstr>
      <vt:lpstr>META 6</vt:lpstr>
      <vt:lpstr>META 7</vt:lpstr>
      <vt:lpstr>META 8.1</vt:lpstr>
      <vt:lpstr>META 8.2</vt:lpstr>
      <vt:lpstr>META 8.3</vt:lpstr>
      <vt:lpstr>META 9</vt:lpstr>
      <vt:lpstr>META 10</vt:lpstr>
      <vt:lpstr>META 11</vt:lpstr>
      <vt:lpstr>META 12</vt:lpstr>
      <vt:lpstr>META 13</vt:lpstr>
      <vt:lpstr>META 14</vt:lpstr>
      <vt:lpstr>META 17</vt:lpstr>
      <vt:lpstr>META 18</vt:lpstr>
      <vt:lpstr>META 19</vt:lpstr>
      <vt:lpstr>META 20</vt:lpstr>
      <vt:lpstr>META 21</vt:lpstr>
      <vt:lpstr>Metas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macarena alfaro</cp:lastModifiedBy>
  <dcterms:created xsi:type="dcterms:W3CDTF">2014-07-18T16:45:26Z</dcterms:created>
  <dcterms:modified xsi:type="dcterms:W3CDTF">2018-05-16T19:08:48Z</dcterms:modified>
</cp:coreProperties>
</file>